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0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L6" i="1" s="1"/>
  <c r="K7" i="1"/>
  <c r="L7" i="1" s="1"/>
  <c r="K8" i="1"/>
  <c r="L8" i="1" s="1"/>
  <c r="K9" i="1"/>
  <c r="L9" i="1" s="1"/>
  <c r="K10" i="1"/>
  <c r="L10" i="1" s="1"/>
  <c r="K11" i="1"/>
  <c r="L11" i="1" s="1"/>
  <c r="K12" i="1"/>
  <c r="L12" i="1" s="1"/>
  <c r="K13" i="1"/>
  <c r="L13" i="1" s="1"/>
  <c r="K14" i="1"/>
  <c r="L14" i="1" s="1"/>
  <c r="K15" i="1"/>
  <c r="L15" i="1" s="1"/>
  <c r="K16" i="1"/>
  <c r="L16" i="1" s="1"/>
  <c r="K17" i="1"/>
  <c r="L17" i="1" s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 s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 s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99" i="1"/>
  <c r="L99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109" i="1"/>
  <c r="L109" i="1" s="1"/>
  <c r="K110" i="1"/>
  <c r="L110" i="1" s="1"/>
  <c r="K111" i="1"/>
  <c r="L111" i="1" s="1"/>
  <c r="K112" i="1"/>
  <c r="L112" i="1" s="1"/>
  <c r="K113" i="1"/>
  <c r="L113" i="1" s="1"/>
  <c r="K114" i="1"/>
  <c r="L114" i="1" s="1"/>
  <c r="K115" i="1"/>
  <c r="L115" i="1" s="1"/>
  <c r="K116" i="1"/>
  <c r="L116" i="1" s="1"/>
  <c r="K117" i="1"/>
  <c r="L117" i="1" s="1"/>
  <c r="K118" i="1"/>
  <c r="L118" i="1" s="1"/>
  <c r="K119" i="1"/>
  <c r="L119" i="1" s="1"/>
  <c r="K120" i="1"/>
  <c r="L120" i="1" s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 s="1"/>
  <c r="K129" i="1"/>
  <c r="L129" i="1" s="1"/>
  <c r="K130" i="1"/>
  <c r="L130" i="1" s="1"/>
  <c r="K131" i="1"/>
  <c r="L131" i="1" s="1"/>
  <c r="K132" i="1"/>
  <c r="L132" i="1" s="1"/>
  <c r="K133" i="1"/>
  <c r="L133" i="1" s="1"/>
  <c r="K134" i="1"/>
  <c r="L134" i="1" s="1"/>
  <c r="K135" i="1"/>
  <c r="L135" i="1" s="1"/>
  <c r="K136" i="1"/>
  <c r="L136" i="1" s="1"/>
  <c r="K137" i="1"/>
  <c r="L137" i="1" s="1"/>
  <c r="K138" i="1"/>
  <c r="L138" i="1" s="1"/>
  <c r="J139" i="1"/>
  <c r="K5" i="1" l="1"/>
  <c r="K139" i="1" s="1"/>
  <c r="L5" i="1" l="1"/>
  <c r="L139" i="1" l="1"/>
</calcChain>
</file>

<file path=xl/sharedStrings.xml><?xml version="1.0" encoding="utf-8"?>
<sst xmlns="http://schemas.openxmlformats.org/spreadsheetml/2006/main" count="684" uniqueCount="212">
  <si>
    <t xml:space="preserve">FOURNITURE DE DISPOSITIFS MEDICAUX IMPLANTABLES ET NON IMPLANTABLES STERILES DE RADIOLOGIES INTERVENTIONNELLES POUR LE CHU DE MONTPELLIER ETABLISSEMENT SUPPORT DU GHT EST HERAULT SUD AVEYRON.
AFFAIRE : 25A0032
Détail des Quantités Estimatives (annexe au Règlement de consultation) </t>
  </si>
  <si>
    <t>TYPE</t>
  </si>
  <si>
    <t xml:space="preserve">N° LOT </t>
  </si>
  <si>
    <t>SOUS LOT</t>
  </si>
  <si>
    <t>INTITULE DU LOT</t>
  </si>
  <si>
    <t>INTITULE SOUS-LOT /DESCRIPTIF TECHNIQUE</t>
  </si>
  <si>
    <t>QUANTITES  ANNUELLES ESTIMEES</t>
  </si>
  <si>
    <t>ATTRIBUTION</t>
  </si>
  <si>
    <t>ESSAIS</t>
  </si>
  <si>
    <t>MONTANTS HT ANNUELS ESTIMATIFS PAR LOTS</t>
  </si>
  <si>
    <t xml:space="preserve">MONTANTS HT ESTIMATIFS / 4 ANS </t>
  </si>
  <si>
    <t>MONTANTS MAXIMUMS 
HT - TOTALITE DU MARCHE (4ans)</t>
  </si>
  <si>
    <t xml:space="preserve">DMS </t>
  </si>
  <si>
    <t>RADIOLOGIE INTERVENTIONNELLE - INTRODUCTEUR - INTRODUCTEUR ARME AVEC PROLONGATEUR ET VALVE HEMOSTATIQUE</t>
  </si>
  <si>
    <t>DIAMETRE 6F - LONGUEUR: 11CM</t>
  </si>
  <si>
    <t>MONO</t>
  </si>
  <si>
    <t>OUI</t>
  </si>
  <si>
    <t xml:space="preserve">COMPLEMENT DE GAMME - DIAMETRE 5F A 11F- LONGUEUR 11 A 80CM </t>
  </si>
  <si>
    <t>RADIOLOGIE INTERVENTIONNELLE - INTRODUCTEUR - INTRODUCTEUR HYDROPHILE COURT AVEC PROLONGATEUR ET VALVE HEMOSTATIQUE</t>
  </si>
  <si>
    <t>DIAMETRE 8F - LONGUEUR: 10CM - AVEC GUIDE J D.035 45CM</t>
  </si>
  <si>
    <t>DIAMETRE 6F - LONGUEUR: 10CM - AVEC GUIDE J D.035 45CM</t>
  </si>
  <si>
    <t xml:space="preserve">COMPLEMENT DE GAMME - DIAMETRE 4 à 11F - LONGUEUR 10 A 25CM  -AVEC OU SANS GUIDE (droit ou J) .  </t>
  </si>
  <si>
    <t>RADIOLOGIE INTERVENTIONNELLE - INTRODUCTEUR - INTRODUCTEUR HYDROPHILE COURT AVEC PROLONGATEUR ET VALVE HEMOSTATIQUE - ABORD RADIAL</t>
  </si>
  <si>
    <t>DIAMETRE 6F - LONGUEUR: 07CM - AVEC GUIDE DROIT D.018 45CM</t>
  </si>
  <si>
    <t xml:space="preserve">COMPLEMENT DE GAMME - DIAMETRE 4 A 7F- LONGUEUR 7cm A 25CM - AVEC GUIDE D.018 A D.025 .  </t>
  </si>
  <si>
    <t xml:space="preserve">RADIOLOGIE INTERVENTIONNELLE - INTRODUCTEUR - INTRODUCTEUR INTERMEDIAIRE AVEC PROLONGATEUR ET VALVE HEMOSTATIQUE - ACCEPTANT UN GUIDE D.038  </t>
  </si>
  <si>
    <t>DIAMETRE 14F - LONGUEUR: 30CM - EXTREMITE RADIO-OPAQUE</t>
  </si>
  <si>
    <t>DIAMETRE 16F - LONGUEUR: 30CM - EXTREMITE RADIO-OPAQUE</t>
  </si>
  <si>
    <t xml:space="preserve">COMPLEMENT DE GAMME - DIAMETRE 6 A 18F- LONGUEUR 30CM - EXTREMITE RADIO-OPAQUE </t>
  </si>
  <si>
    <t>RADIOLOGIE INTERVENTIONNELLE - INTRODUCTEUR - INTRODUCTEUR LONG AVEC VALVE HEMOSTATIQUE FIXE - DIAMETRE 4F</t>
  </si>
  <si>
    <t>INTRODUCTEUR DIAMETRE 4F - LONGUEUR 100CM - DROIT</t>
  </si>
  <si>
    <t>COMPLEMENT DE GAMME -  INTRODUCTEUR DIAMETRE 4F - LONGUEUR 45CM - DROIT ET COURBE</t>
  </si>
  <si>
    <t>RADIOLOGIE INTERVENTIONNELLE - INTRODUCTEUR - INTRODUCTEUR LONG HYDROPHILE AVEC PROLONGATEUR ET VALVE HEMOSTATIQUE - DIAMETRE 5F A 8F</t>
  </si>
  <si>
    <t>INTRODUCTEUR DIAMETRE 6F - LONGUEUR 45CM - DROIT</t>
  </si>
  <si>
    <t>MULTI 2</t>
  </si>
  <si>
    <t>COMPLEMENT DE GAMME - INTRODUCTEUR DIAMETRE 5F A 8F - LONGUEUR 45 A 100CM - DIFFERENTES COURBURES</t>
  </si>
  <si>
    <t>RADIOLOGIE INTERVENTIONNELLE - INTRODUCTEUR - INTRODUCTEUR LONG HYDROPHILE AVEC PROLONGATEUR ET VALVE HEMOSTATIQUE - DIAMETRE 8F A 12F</t>
  </si>
  <si>
    <t>INTRODUCTEUR DIAMETRE 12F - LONGUEUR 80CM - DROIT</t>
  </si>
  <si>
    <t>COMPLEMENT DE GAMME - INTRODUCTEUR DIAMETRE 8F A 12F - LONGUEUR 45 A 110CM - DIFFERENTES COURBURES</t>
  </si>
  <si>
    <t>RADIOLOGIE INTERVENTIONNELLE - INTRODUCTEUR - INTRODUCTEUR PELABLE - ACCEPTANT UN GUIDE DE DIAMETRE D.038</t>
  </si>
  <si>
    <t>DIAMETRE 7F - LONGUEUR 30CM</t>
  </si>
  <si>
    <t xml:space="preserve">COMPLEMENT DE GAMME - DIAMETRE 8F A 22F- LONGUEUR 13 A 30CM - </t>
  </si>
  <si>
    <t>DIAMETRE 9F - LONGUEUR 20CM - COMPATIBLE GUIDE D.038</t>
  </si>
  <si>
    <t>COMPLEMENT DE GAMME - 10F A 16F - LONGUEUR 20CM - COMPATIBLE GUIDE D.038</t>
  </si>
  <si>
    <t>RADIOLOGIE INTERVENTIONNELLE - GUIDE - GUIDE STANDARD TEFLONNE A AME FIXE</t>
  </si>
  <si>
    <t>DIAMETRE D.035 - LONGUEUR 180CM - EN J</t>
  </si>
  <si>
    <t>COMPLEMENT DE GAMME - DIAMETRE D.035 A D.038 - LONGUEUR 80 A 260CM - DROIT ET J</t>
  </si>
  <si>
    <t xml:space="preserve">RADIOLOGIE INTERVENTIONNELLE - GUIDE - GUIDE DIAGNOSTIC INTERVENTIONNEL HYDROPHILE </t>
  </si>
  <si>
    <t xml:space="preserve">DIAMETRE D.035 - LONGUEUR 180CM - ANGULE </t>
  </si>
  <si>
    <t xml:space="preserve">DIAMETRE D.035 - LONGUEUR 150CM - ANGULE </t>
  </si>
  <si>
    <t>COMPLEMENT DE GAMME - DIAMETRE D.018 A D.038 - LONGUEUR 150 A 260CM - DROIT , J  ET ANGULE</t>
  </si>
  <si>
    <t>RADIOLOGIE INTERVENTIONNELLE - GUIDE - GUIDE DIAGNOSTIC INTERVENTIONNEL - POUR RECANALISATION DU MEMBRE INFERIEUR</t>
  </si>
  <si>
    <t>DIAMETRE D.018 - LONGUEUR 210CM - DROIT - ORIENTABLE</t>
  </si>
  <si>
    <t>COMPLEMENT DE GAMME - DIAMETRE D.014 A D.018 - LONGUEUR 190CM A 300CM -  DROIT - ORIENTABLE</t>
  </si>
  <si>
    <t>RADIOLOGIE INTERVENTIONNELLE - GUIDE - GUIDE DIAGNOSTIC INTERVENTIONNEL EXTRA RIGIDE  A AME FIXE HAUTE RESISTANCE</t>
  </si>
  <si>
    <t>COMPLEMENT DE GAMME - DIAMETRE D.025 A D.035 - LONGUEUR 180CM A 260CM</t>
  </si>
  <si>
    <t>RADIOLOGIE INTERVENTIONNELLE - GUIDE - GUIDE DIAGNOSTIC INTERVENTIONNEL EXTRA RIGIDE  A AME FIXE HAUTE RESISTANCE - POUR ENDOPROTHESE OU TAVI</t>
  </si>
  <si>
    <t>DIAMETRE D.035 - LONGUEUR 260CM - EN J</t>
  </si>
  <si>
    <t>COMPLEMENT DE GAMME - DIAMETRE D.035 - LONGUEUR 180CM A 300CM</t>
  </si>
  <si>
    <t xml:space="preserve">RADIOLOGIE INTERVENTIONNELLE - GUIDE - GUIDE PREFORMABLE HYDROPHILE </t>
  </si>
  <si>
    <t>DIAMETRE  D.014 - LONGUEUR 300CM - ANGULE</t>
  </si>
  <si>
    <t xml:space="preserve">RADIOLOGIE INTERVENTIONNELLE - GUIDE - GUIDE COURT ANGULE  - AVEC MANDRIN EN NITINOL - </t>
  </si>
  <si>
    <t>DIAMETRE  D.018 - LONGUEUR 60CM - ANGULE</t>
  </si>
  <si>
    <t>RADIOLOGIE INTERVENTIONNELLE - GUIDE - GUIDE COURT ANGULE  - AVEC MANDRIN EN NITINOL</t>
  </si>
  <si>
    <t>DIAMETRE  D.018 - LONGUEUR 100CM - ANGULE</t>
  </si>
  <si>
    <t>RADIOLOGIE INTERVENTIONNELLE - CATHETER GUIDE - CATHETER GUIDE ARME PERIPHERIQUE , CORONAIRE et NEUROVASCULAIRE</t>
  </si>
  <si>
    <t>DIAMETRE 5F - LONGUEUR 100CM - ANGULE 40°</t>
  </si>
  <si>
    <t>COMPLEMENT DE GAMME - DIAMETRE 5F A 8F - LONGUEUR 55CM 110CM - DROIT ET DIFFERENTES COURBURES</t>
  </si>
  <si>
    <t>RADIOLOGIE INTERVENTIONNELLE - CATHETER - CATHETER DE DILATATION PERIPHERIQUE A BALLONNET - COMPATIBLE GUIDE D.018</t>
  </si>
  <si>
    <t>CATHETER LONGUEUR 90CM - BALLON DIAMETRE D3MM- LONGUEUR 220MM</t>
  </si>
  <si>
    <t>COMPLEMENT DE GAMME - CATHETER LONGUEUR 90 A 150CM - BALLON : D2 A D6MM - LONGUEUR 20 A 220MM</t>
  </si>
  <si>
    <t>RADIOLOGIE INTERVENTIONNELLE - CATHETER - CATHETER DE DILATATION PERIPHERIQUE A BALLONNET - COMPATIBLE GUIDE D.014</t>
  </si>
  <si>
    <t>CATHETER LONGUEUR 144CM - BALLON DIAMETRE D3MM- LONGUEUR 20MM</t>
  </si>
  <si>
    <t>COMPLEMENT DE GAMME - CATHETER LONGUEUR 90 A 150CM - BALLON : D1.5 A D4MM - LONGUEUR 20 A 220MM</t>
  </si>
  <si>
    <t>RADIOLOGIE INTERVENTIONNELLE - CATHETER - CATHETER DE DILATATION PERIPHERIQUE A BALLONNET - COMPATIBLE GUIDE D.035</t>
  </si>
  <si>
    <t>CATHETER LONGUEUR 90CM - BALLON DIAMETRE D6MM- LONGUEUR 40MM</t>
  </si>
  <si>
    <t>CATHETER LONGUEUR 90CM - BALLON DIAMETRE D7MM- LONGUEUR 40MM</t>
  </si>
  <si>
    <t>COMPLEMENT DE GAMME - CATHETER LONGUEUR 80CM A 150CM - BALLON : D3MM A D12MM - LONGUEUR 20MM A 250MM</t>
  </si>
  <si>
    <t>RADIOLOGIE INTERVENTIONNELLE - CATHETER - CATHETER DE DILATATION PERIPHERIQUE A BALLONNET - COMPATIBLE GUIDE D.035 - HAUTE PRESSION</t>
  </si>
  <si>
    <t>CATHETER LONGUEUR 75CM - BALLON DIAMETRE D12MM- LONGUEUR 40MM</t>
  </si>
  <si>
    <t>CATHETER LONGUEUR 75CM - BALLON : D4MM A D12MM - LONGUEUR 20MM A 100MM</t>
  </si>
  <si>
    <t>RADIOLOGIE INTERVENTIONNELLE - CATHETER - CATHETER DE DILATATION PERIPHERIQUE A BALLONNET - POUR GROS VAISSEAUX - DIAMETRE BALLON D12MM A D18MM</t>
  </si>
  <si>
    <t>CATHETER LONGUEUR 120CM - BALLON :DIAMETRE D14MM - LONGUEUR 40MM</t>
  </si>
  <si>
    <t>COMPLEMENT DE GAMME - CATHETER LONGUEUR 75CM A 120CM - BALLON: DIAMETRE D12MM A D18MM - LONGUEUR 20MM A 60MM</t>
  </si>
  <si>
    <t>RADIOLOGIE INTERVENTIONNELLE - CATHETER - CATHETER DE DILATATION PERIPHERIQUE A BALLONNET - POUR GROS VAISSEAUX - DIAMETRE BALLON D20MM A D26MM</t>
  </si>
  <si>
    <t>CATHETER LONGUEUR 120CM - BALLON :DIAMETRE D20MM - LONGUEUR 40MM</t>
  </si>
  <si>
    <t>COMPLEMENT DE GAMME - CATHETER LONGUEUR 80CM A 120CM - BALLON: DIAMETRE D20MM A D26MM - LONGUEUR 20MM A 60MM</t>
  </si>
  <si>
    <t>RADIOLOGIE INTERVENTIONNELLE - CATHETER - CATHETER D'ANGIOGRAPHIE - DIAGNOSTIC DE CALIBRAGE DES VAISSEAUX -  COMPATIBLE GUIDE D.035</t>
  </si>
  <si>
    <t>CATHETER PIGTAIL 5F - LONGUEUR 100CM  - 20 MARQUEURS</t>
  </si>
  <si>
    <t xml:space="preserve">RADIOLOGIE INTERVENTIONNELLE - CATHETER - CATHETER  SUPPORT PERIPHERIQUE POUR FRANCHISSEMENT OU RECANALISATION - COMPATIBLE GUIDE D.014 A D.035 </t>
  </si>
  <si>
    <t>LONGUEUR 135CM - 3 MARQUEURS ORX MINIMUM - COMPATIBLE GUIDE D.035</t>
  </si>
  <si>
    <t>COMPLEMENT DE GAMME - LONGUEUR 135CM - 3 MARQUEURS ORX MINIMUM -COMPATIBLE GUIDE D.014 ET D0.18</t>
  </si>
  <si>
    <t xml:space="preserve">RADIOLOGIE INTERVENTIONNELLE - CATHETER - CATHETER  SUPPORT PERIPHERIQUE POUR FRANCHISSEMENT OU RECANALISATION - CATHETER ARME  </t>
  </si>
  <si>
    <t>CATHETER DIAMETRE 4F - LONGUEUR 135CM - DROIT - COMPATIBLE GUIDE D.035</t>
  </si>
  <si>
    <t>COMPLEMENT DE GAMME - CATHETER DIAMETRE 4F - LONGUEUR 135CM - ANGULE - COMPATIBLE GUIDE D.035</t>
  </si>
  <si>
    <t>RADIOLOGIE INTERVENTIONNELLE - CATHETER - CATHETER D'ANGIOGRAPHIE SELECTIF PEDIATRIQUE - HYDROPHILE</t>
  </si>
  <si>
    <t xml:space="preserve">CATHETER DIAMETRE 3F - LONGUEUR 50CM MINIMUM - </t>
  </si>
  <si>
    <t>RADIOLOGIE INTERVENTIONNELLE - CATHETER - CATHETER D'ANGIOGRAPHIE SELECTIF - HYDROPHILE</t>
  </si>
  <si>
    <t xml:space="preserve">CATHETER DIAMETRE 4F - LONGUEUR 100CM - COURBURE VISCERALE COBRA 2 </t>
  </si>
  <si>
    <t xml:space="preserve">COMPLEMENT DE GAMME - CATHETER DIAMETRE 4F ET 5F - LONGUEUR 65CM A 100CM - COURBURES CEREBRALES ET VISCERALES </t>
  </si>
  <si>
    <t>RADIOLOGIE INTERVENTIONNELLE - CATHETER - CATHETER D'ANGIOGRAPHIE SELECTIF - NON HYDROPHILE</t>
  </si>
  <si>
    <t xml:space="preserve">CATHETER DIAMETRE 5F - LONGUEUR 100CM - COURBURE VISCERALE COBRA 2 </t>
  </si>
  <si>
    <t>MULTI 3</t>
  </si>
  <si>
    <t>RADIOLOGIE INTERVENTIONNELLE - CATHETER - CATHETER D'ANGIOGRAPHIE SELECTIF HAUT DEBIT - POUR ENDOPROTHESE VASCULAIRE</t>
  </si>
  <si>
    <t>CATHETER DIAMETRE 5F - LONGUEUR 100CM - COURBURE MULTI-USAGE MPA</t>
  </si>
  <si>
    <t>COMPLEMENT DE GAMME - CATHETER DIAMETRE 5F - LONGUEUR 65CM A 100CM - DIFFRENTES COURBURES MULTI-USAGE</t>
  </si>
  <si>
    <t>RADIOLOGIE INTERVENTIONNELLE - CATHETER - MICRO CATHETER POUR INJECTION PERIPHERIQUES, EMBOLISATIONS OU CHIMIOTHERAPIES</t>
  </si>
  <si>
    <t xml:space="preserve">MICRO CATHETER DIAMETRE 2.7F/2.9F - LONGUEUR 130CM - EXTREMITE DROITE PREFORMABLE - AVEC MICRO GUIDE </t>
  </si>
  <si>
    <t>COMPLEMENT DE GAMME - MICRO CATHETER - LONGUEUR 130CM A 160CM - DROIT OU COURBE - AVEC ET SANS MARQUEURS - AVEC ET SANS MICROGUIDE</t>
  </si>
  <si>
    <t>RADIOLOGIE INTERVENTIONNELLE - RECUPERATEUR DE CORPS ETRANGERS - LASSO - CATHETER A ANSE UNIQUE EN NITINOL</t>
  </si>
  <si>
    <t>BOUCLE FORMANT UN ANGLE DE 90° - DIAMETRE BOUCLE D10MM - CATHETER DIAMETRE 4F LONGUEUR 100CM</t>
  </si>
  <si>
    <t>COMPLEMENT DE GAMME - BOUCLE FORMANT UN ANGLE DE 90° - DIAMETRE BOUCLE D2MM A D35MM - CATHETER DIAMETRE 2.3F A 6F LONGUEUR 100CM A 175CM</t>
  </si>
  <si>
    <t>RADIOLOGIE INTERVENTIONNELLE - RECUPERATEUR DE CORPS ETRANGERS - LASSO - CATHETER A DOUBLE ANSE FRONTALE ET LATERALE EN NITINOL</t>
  </si>
  <si>
    <t>DOUBLE BOUCLE FRONTALE ET LATERALE- DIAMETRE BOUCLE D10MM - CATHETER DIAMETRE 4F LONGUEUR 100CM</t>
  </si>
  <si>
    <t>COMPLEMENT DE GAMME - DOUBLE BOUCLE FRONTALE ET LATERALE- DIAMETRE BOUCLE D2MM A D30MM - CATHETER DIAMETRE 3F A 6F LONGUEUR 100CM A 150CM</t>
  </si>
  <si>
    <t>RADIOLOGIE INTERVENTIONNELLE - RECUPERATEUR DE CORPS ETRANGERS - LASSO - CATHETER A TRIPLE ANSES EN NITINOL</t>
  </si>
  <si>
    <t xml:space="preserve">ANSE TRIPLE BOUCLES DIAMETRE D18-30MM - CATHETER DIAMETRE 7F LONGUEUR 100CM </t>
  </si>
  <si>
    <t>RADIOLOGIE INTERVENTIONNELLE - RECUPERATEUR DE CORPS ETRANGERS - LASSO - CATHETER A ANSES MULTIPLES EN NITINOL</t>
  </si>
  <si>
    <t>COMPLEMENT DE GAMME - ANSE TRIPLE BOUCLES DIAMETRE D2-4MM A D27-45MM -  CATHETER DIAMETRE 3.2F A 7F - LONGUEUR 100CM A 150CM</t>
  </si>
  <si>
    <t>RADIOLOGIE INTERVENTIONNELLE - DISPOSITIF DE PROTECTION EMBOLIQUE - FILTRE DE PROTECTION EN NITINOL</t>
  </si>
  <si>
    <t xml:space="preserve">FILTRE DE PROTECTION EMBOLIQUE - DIAMETRE 6MM - </t>
  </si>
  <si>
    <t>COMPLEMENT DE GAMME - FILTRE DE PROTECTION EMBOLIQUE DE D3MM A D7MM</t>
  </si>
  <si>
    <t>RADIOLOGIE INTERVENTIONNELLE - ACCESSOIRES - SERINGUE POUR INJECTION DE PRODUITS DE CONTRASTE - TYPE MEDALLION</t>
  </si>
  <si>
    <t>SERINGUE LUER LOCK 1ML</t>
  </si>
  <si>
    <t>SERINGUE LUER LOCK 3ML</t>
  </si>
  <si>
    <t>RADIOLOGIE INTERVENTIONNELLE - ACCESSOIRES - PROLONGATEUR HAUTE PRESSION ARME</t>
  </si>
  <si>
    <t>RESISTANCE A LA PRESSION : 80 BARS - EXTREMITES LUER LOCK MALE ET LUER LOCK FEMELLE - LONGUEUR 200CM</t>
  </si>
  <si>
    <t>RADIOLOGIE INTERVENTIONNELLE - ACCESSOIRES - SERINGUE D'INFLATION POUR CATHETER DE DILATATION</t>
  </si>
  <si>
    <t>SERINGUE 20ML MINIMUM - PRESSION 30 ATM</t>
  </si>
  <si>
    <t>RADIOLOGIE INTERVENTIONNELLE - ACCESSOIRES - POIGNEE DIRECTIONNELLE POUR GUIDE</t>
  </si>
  <si>
    <t>COMPATIBLE AVEC LES GUIDE DE DIAMETRE D.012 A D.038</t>
  </si>
  <si>
    <t>RADIOLOGIE INTERVENTIONNELLE - CIMENTOPLASTIE- PREPARATION ET INJECTION DE CIMENT OSSEUX</t>
  </si>
  <si>
    <t>KIT MELANGEUR EN CIRCUIT FERME - POUR CIMENT BI-COMPOSANT - AVEC ENTONNOIR</t>
  </si>
  <si>
    <t>INJECTEUR HAUTE PRESSION POUR CIMENT OSSEUX - POUR CIMENT TOUTE VISCOSITE - LONGUEUR 30CM</t>
  </si>
  <si>
    <t>RADIOLOGIE INTERVENTIONNELLE - CIMENTOPLASTIE - SET DE CIMENTOPLASTIE</t>
  </si>
  <si>
    <t xml:space="preserve">TROCART G13 - LONGUEUR 100MM </t>
  </si>
  <si>
    <t xml:space="preserve">TROCART G13 - LONGUEUR 125MM </t>
  </si>
  <si>
    <t>RADIOLOGIE INTERVENTIONNELLE - CIMENTOPLASTIE - SET DE BIOPSIE OSSEUSE ET CIMENTOPLASTIE</t>
  </si>
  <si>
    <t xml:space="preserve">TROCART G11 - LONGUEUR 125MM </t>
  </si>
  <si>
    <t>COMPLEMENT DE GAMME - TROCART DE G11 A G14 - LONGUEUR 70MM A 150MM</t>
  </si>
  <si>
    <t>RADIOLOGIE INTERVENTIONNELLE - CIMENTOPLASTIE - SET DE CIMENTOPLASTIE POUR OS DUR</t>
  </si>
  <si>
    <t xml:space="preserve">TROCART G08 - LONGUEUR 150MM </t>
  </si>
  <si>
    <t>RADIOLOGIE INTERVENTIONNELLE - CIMENTOPLASTIE - SERINGUE POUR INJECTION DE CIMENT</t>
  </si>
  <si>
    <t>RADIOLOGIE INTERVENTIONNELLE - DISCECTOMIE - DISPOSITIF DE DISCECTOMIE PERCUTANEE POUR TRAITEMENT DES HERNIES DISCALES</t>
  </si>
  <si>
    <t>DIAMETRE G17 - LONGUEUR 15CM</t>
  </si>
  <si>
    <t>RADIOLOGIE INTERVENTIONNELLE - BIOPSIE OSSEUSE - KIT DE BIOPSIE POUR ACCES DIRECT</t>
  </si>
  <si>
    <t>DIAMETRE G11 - LONGUEUR 6.5CM</t>
  </si>
  <si>
    <t>DIAMETRE G13 - LONGUEUR 6CM</t>
  </si>
  <si>
    <t>RADIOLOGIE INTERVENTIONNELLE - BIOPSIE TISSUS MOUS - SYSTÈME COAXIAL POUR HYDRODISSECTION ECHOGUIDE - AVEC POINTE RETRACTILE</t>
  </si>
  <si>
    <t>DIAMETRE G17 - LONGUEUR 171MM</t>
  </si>
  <si>
    <t>COMPLEMENT DE GAMME - DIAMETRE G15 A G17 - LONGUEUR 121MM A 171MM</t>
  </si>
  <si>
    <t>RADIOLOGIE INTERVENTIONNELLE - BIOPSIE TISSUS MOUS - GUIDE POUR SONDE D'ECHOGRAPHIE ENDOCAVITAIRE</t>
  </si>
  <si>
    <t>KIT POUR BIOPSIE ECHOGUIDEE MONOPLAN DE LA PROSTATE - POUR SONDE D'ECHOGRAPHIE ENDOCAVITAIRE MODELE GEMS</t>
  </si>
  <si>
    <t>KIT POUR BIOPSIE ECHOGUIDEE DE LA PROSTATE - POUR SONDE D'ECHOGRAPHIE ENDOCAVITAIRE MODELE GEMS</t>
  </si>
  <si>
    <t xml:space="preserve">RADIOLOGIE INTERVENTIONNELLE - DRAINAGE PERCUTANE -CATHETER DE DRAINAGE D'URGENCE </t>
  </si>
  <si>
    <t xml:space="preserve">CATHETER PIGTAIL 5F - 4 ORIFICES LATERAUX - LONGUEUR 15CM  - </t>
  </si>
  <si>
    <t>RADIOLOGIE INTERVENTIONNELLE - DRAINAGE PERCUTANE -CATHETER DE DRAINAGE DES VOIES BILIARES- CATHETER PIGTAIL AVEC OU SANS VERROU</t>
  </si>
  <si>
    <t>CATHETER VERROUILLABLE - DIAMETRE 8.5F - LONGUEUR 40CM</t>
  </si>
  <si>
    <t>COMPLEMENT DE GAMME - CATHETER VERROUILLABLE - DIAMETRE 8.5F A 14F - LONGUEUR 40CM A 50CM</t>
  </si>
  <si>
    <t>RADIOLOGIE INTERVENTIONNELLE - DRAINAGE PERCUTANE - SET D'INTRODUCTION POUR ACCES PERCUTANE NON VASCULAIRE PAR PONCTION DIRECTE.</t>
  </si>
  <si>
    <t>SET COMPRENANT UNE GAINE DE DIAMETRE 6F LONGUEUR 20CM - UN GUIDE D.018  LONGUEUR 60CM - UNE AIGUILLE DE CHIBA G22 15CM</t>
  </si>
  <si>
    <t>RADIOLOGIE INTERVENTIONNELLE - DRAINAGE PERCUTANE - DRAINAGE ABCES OU MULTI-USAGES EN PONCTION DIRECTE - CATHETER PIGTAIL PREMONTE</t>
  </si>
  <si>
    <t>CATHETER DE DIAMETRE 7F - LONGUEUR 25CM</t>
  </si>
  <si>
    <t>COMPLEMENT DE GAMME - CATHETER DE DIAMETRE 6F A 14F - LONGUEUR 25CM ET 40CM</t>
  </si>
  <si>
    <t xml:space="preserve">RADIOLOGIE INTERVENTIONNELLE - DRAINAGE PERCUTANE - DRAINAGE ABCES OU MULTI-USAGES- CATHETER DE GROS DIAMETRE COURBE OU PIGTAIL </t>
  </si>
  <si>
    <t>CATHETER DIAMETRE 14F - LONGUEUR 40CM</t>
  </si>
  <si>
    <t>COMPLEMENT DE GAMME - CATHETER DE DIAMETRE 14F A 28F - LONGUEUR 40CM</t>
  </si>
  <si>
    <t>RADIOLOGIE INTERVENTIONNELLE - DRAINAGE PERCUTANE - DRAINAGE D’ABCES 2 VOIES-SET COMPLET-MISE EN PLACE PAR METHODE SELDINGER</t>
  </si>
  <si>
    <t>CATHETER 2 VOIES DIAMETRE 12F - LONGUEUR 40CM</t>
  </si>
  <si>
    <t>COMPLEMENT DE GAMME - CATHETER 2 VOIES DIAMETRE 14F ET 16F - LONGUEUR 40CM</t>
  </si>
  <si>
    <t>DMI</t>
  </si>
  <si>
    <t>RADIOLOGIE INTERVENTIONNELLE / DMI - CLIP DE REPERAGE MAMMAIRE POUR BIOPSIE</t>
  </si>
  <si>
    <t>Nitinol</t>
  </si>
  <si>
    <t>RADIOLOGIE INTERVENTIONNELLE/DMI- MARQUEUR POUR TATOUAGE ENDOSCOPIQUE</t>
  </si>
  <si>
    <t>Carbone - seringue</t>
  </si>
  <si>
    <t xml:space="preserve">VASCULAIRE INTERVENTIONNELLE / DMI - CATHETER A BALLONNET IMPREGNE DE SUBSTANCE MEDICAMENTEUSE - POUR ATP DES MEMBRES INFERIEURS - GAMME COMPATIBLE AVEC UN GUIDE DE 0,035" ET DE 0,018" </t>
  </si>
  <si>
    <t>Ballon recouvert de Paclitaxel</t>
  </si>
  <si>
    <t>VASCULAIRE INTERVENTIONNEL / DMI - ENDOPROTHESE PERIPHERIQUE EN NITINOL COUVERT  EN ePTFE AUTO-EXPANSIBLE - COMPATIBLE AVEC GUIDE 0,035"</t>
  </si>
  <si>
    <t>Diamètre 10 mm sur longueur 40 mm - Nitinol recouvert de PTFE</t>
  </si>
  <si>
    <t>Complément de gamme</t>
  </si>
  <si>
    <t>VASCULAIRE INTERVENTIONNELLE /DMI - ENDOPROTHESE PERIPHERIQUE EN COCR EXPANSIBLE PAR BALLON - POUR VAISSEAUX DE PETIT DIAMETRE - COMPATIBLE AVEC GUIDE 0,014"</t>
  </si>
  <si>
    <t>Diamètre 6 mm sur longueur 18 mm</t>
  </si>
  <si>
    <t>RADIOLOGIE INTERVENTIONNELLE/ DMI -ENDOPROTHESE PERIPHERIQUE VASCULAIRE ET BILIAIRE AUTO-EXPANSIBLE - NITINOL  - COMPATIBLE AVEC GUIDE 0,033"</t>
  </si>
  <si>
    <t>Système de pose compris - Diamètre 14 mm sur longueur 60 mm</t>
  </si>
  <si>
    <t>Système de pose compris - Complément de gamme</t>
  </si>
  <si>
    <t>VASCULAIRE INTERVENTIONNELLE / DMI - ENDOPROTHESE PERIPHERIQUE - ARTERES ILIAQUES ET FEMORALES - ACIER INOXYDABLE - EXPANSIBLE PAR BALLONNET - COMPATIBLE AVEC GUIDE 0,035"</t>
  </si>
  <si>
    <t>Diamètre 8 mm sur longueur 56 mm</t>
  </si>
  <si>
    <t>VASCULAIRE INTERVENTIONNELLE / DMI - ENDOPROTHESE PERIPHERIQUE - VEINES ILIAQUES - AUTO-EXPANSIBLE - NON COUVERTE - NITINOL - COMPATIBLE AVEC GUIDE 0,035"</t>
  </si>
  <si>
    <t>Diamètre 10 mm *80 mm avec longueur introduction 750 mm</t>
  </si>
  <si>
    <t>VASCULAIRE INTERVENTIONNELLE / DMI - ENDOPROTHESE PERIPHERIQUE NON COUVERTE AUTO-EXPANSIBLE EN  NITINOL - COMPATIBLE AVEC GUIDE 0,035" - VEINES ILIAQUES ET FEMORALES</t>
  </si>
  <si>
    <t>Diamètre 14 mm sur longueur 80 mm</t>
  </si>
  <si>
    <t>VASCULAIRE INTERVENTIONNELLE / DMI - ENDOPROTHESE VASCULAIRE CAROTIDIENNE AUTO-EXPANSIBLE EN NITINOL - DROITE OU CONIQUE</t>
  </si>
  <si>
    <t>Diamètre entre 6 et 8 mm sur longueur 40 mm</t>
  </si>
  <si>
    <t>VASCULAIRE INTERVENTIONNELLE / DMI - ENDOPROTHESE VASCULAIRE CAROTIDIENNE AUTOEXPANSIBLE - CELLULES OUVERTES - NITINOL - GUIDE 0,014"</t>
  </si>
  <si>
    <t>Diamètre 7 mm sur longueur 40 mm</t>
  </si>
  <si>
    <t>VASCULAIRE INTERVENTIONNELLE / DMI - ENDOPROTHESE VASCULAIRE CAROTIDIENNE AUTOEXPANSIBLE EN CONICHROME - MAILLAGE SERRE - GUIDE 0,014"</t>
  </si>
  <si>
    <t>Diamètre 8 mm sur longueur 29 mm</t>
  </si>
  <si>
    <t>RADIOLOGIE INTERVENTIONNELLE / DMI - COIL POUR EMBOLISATION PERIPHERIQUE ARTERIELLE OU VEINEUSE - PLATINE/TUNGSTENE  - FIBRE - COMPATIBLE AVEC UN GUIDE DE 0,035" OU 0,038"</t>
  </si>
  <si>
    <t>Diamètre 3mm*6cm</t>
  </si>
  <si>
    <t>VASCULAIRE INTERVENTIONNELLE / DMI - PLUG AUTODEPLOYABLE POUR EMBOLISATION PERIPHERIQUE ARTERIELLE OU VEINEUSE - NITINOL</t>
  </si>
  <si>
    <t>Diamètre 12 mm sur longueur 9 mm</t>
  </si>
  <si>
    <t>VASCULAIRE INTERVENTIONNEL /DMI - AGENT EMBOLIQUE LIQUIDE NON ADHESIF RADIO OPAQUE - ETHYLENE ALCOOL DE VINYLE - ABORD PERIPHERIQUE ET INTRACRANIEN</t>
  </si>
  <si>
    <t>Périphérique - viscosité 34</t>
  </si>
  <si>
    <t xml:space="preserve">RADIOLOGIE/DMI - CIMENT POUR VERTEBROPLASTIE ET CYPHOPLASTIE HAUTE VISCOSITE </t>
  </si>
  <si>
    <t>Radio opaque</t>
  </si>
  <si>
    <t>NEUROCHIRURGIE/DMI-CIMENT POUR CRANIOPLASTIE-SYNTHETIQUE</t>
  </si>
  <si>
    <t>ACRYLIQUE</t>
  </si>
  <si>
    <t>RADIOLOGIE INTERVENTIONNELLE - GUIDE - GUIDE DIAGNOSTIC INTERVENTIONNEL A AME EN NITINOL - HYDROPHILE SUR 25CM MINIMUM – MARQUEUR DISTAL EN OR - GUIDE J OU ANGULE</t>
  </si>
  <si>
    <t>DIAMETRE D.016 – LONGUEUR 200CM – ANGULE A 45°</t>
  </si>
  <si>
    <t xml:space="preserve">COMPLEMENT DE GAMME – GUIDE DE DIAMETRE D.012 A D.016 - LONGUEUR 180CM ET 200CM - EN J OU ANGULE </t>
  </si>
  <si>
    <t xml:space="preserve">TOTAUX </t>
  </si>
  <si>
    <t>SPECIMENS
DEMANDES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</si>
</sst>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00FFFF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rgb="FF00FFFF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theme="4" tint="0.3999755851924192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44" fontId="0" fillId="0" borderId="0" xfId="1" applyFont="1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Fill="1"/>
    <xf numFmtId="1" fontId="3" fillId="2" borderId="4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 vertical="center" wrapText="1"/>
    </xf>
    <xf numFmtId="44" fontId="3" fillId="2" borderId="5" xfId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44" fontId="5" fillId="0" borderId="7" xfId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44" fontId="5" fillId="0" borderId="9" xfId="1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44" fontId="7" fillId="3" borderId="11" xfId="1" applyFont="1" applyFill="1" applyBorder="1" applyAlignment="1">
      <alignment horizontal="center" vertical="center" wrapText="1"/>
    </xf>
    <xf numFmtId="44" fontId="5" fillId="3" borderId="9" xfId="1" applyFont="1" applyFill="1" applyBorder="1" applyAlignment="1">
      <alignment horizontal="center" vertical="center"/>
    </xf>
    <xf numFmtId="44" fontId="5" fillId="3" borderId="10" xfId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4" fontId="5" fillId="0" borderId="11" xfId="1" applyFont="1" applyFill="1" applyBorder="1" applyAlignment="1">
      <alignment horizontal="center" vertical="center"/>
    </xf>
    <xf numFmtId="44" fontId="5" fillId="0" borderId="10" xfId="1" applyFont="1" applyFill="1" applyBorder="1" applyAlignment="1">
      <alignment horizontal="center" vertical="center"/>
    </xf>
    <xf numFmtId="44" fontId="5" fillId="4" borderId="10" xfId="1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44" fontId="7" fillId="4" borderId="11" xfId="1" applyFont="1" applyFill="1" applyBorder="1" applyAlignment="1">
      <alignment horizontal="center" vertical="center" wrapText="1"/>
    </xf>
    <xf numFmtId="44" fontId="5" fillId="4" borderId="9" xfId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44" fontId="5" fillId="4" borderId="11" xfId="1" applyFont="1" applyFill="1" applyBorder="1" applyAlignment="1">
      <alignment horizontal="center" vertical="center"/>
    </xf>
    <xf numFmtId="44" fontId="8" fillId="2" borderId="2" xfId="1" applyFont="1" applyFill="1" applyBorder="1" applyAlignment="1">
      <alignment horizontal="center" vertical="center" wrapText="1"/>
    </xf>
    <xf numFmtId="44" fontId="0" fillId="0" borderId="0" xfId="0" applyNumberFormat="1"/>
    <xf numFmtId="44" fontId="7" fillId="3" borderId="10" xfId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44" fontId="5" fillId="0" borderId="14" xfId="1" applyFont="1" applyFill="1" applyBorder="1" applyAlignment="1">
      <alignment horizontal="center" vertical="center"/>
    </xf>
    <xf numFmtId="44" fontId="5" fillId="0" borderId="15" xfId="1" applyFont="1" applyFill="1" applyBorder="1" applyAlignment="1">
      <alignment horizontal="center" vertical="center"/>
    </xf>
    <xf numFmtId="44" fontId="5" fillId="0" borderId="16" xfId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44" fontId="7" fillId="4" borderId="18" xfId="1" applyFont="1" applyFill="1" applyBorder="1" applyAlignment="1">
      <alignment horizontal="center" vertical="center" wrapText="1"/>
    </xf>
    <xf numFmtId="44" fontId="5" fillId="4" borderId="19" xfId="1" applyFont="1" applyFill="1" applyBorder="1" applyAlignment="1">
      <alignment horizontal="center" vertical="center"/>
    </xf>
    <xf numFmtId="44" fontId="5" fillId="4" borderId="20" xfId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0" fillId="0" borderId="21" xfId="0" applyBorder="1" applyAlignment="1">
      <alignment horizont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</cellXfs>
  <cellStyles count="2">
    <cellStyle name="Monétaire" xfId="1" builtinId="4"/>
    <cellStyle name="Normal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medium">
          <color indexed="64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</dxf>
    <dxf>
      <alignment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FFFF"/>
        <name val="Calibri"/>
        <scheme val="minor"/>
      </font>
      <fill>
        <patternFill patternType="solid">
          <fgColor indexed="64"/>
          <bgColor rgb="FF17365D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4:L138" totalsRowShown="0" headerRowDxfId="18" headerRowBorderDxfId="17" headerRowCellStyle="Monétaire">
  <autoFilter ref="A4:L138"/>
  <tableColumns count="12">
    <tableColumn id="1" name="TYPE" dataDxfId="16"/>
    <tableColumn id="2" name="N° LOT " dataDxfId="15"/>
    <tableColumn id="3" name="SOUS LOT" dataDxfId="14"/>
    <tableColumn id="4" name="INTITULE DU LOT" dataDxfId="13" totalsRowDxfId="12"/>
    <tableColumn id="5" name="INTITULE SOUS-LOT /DESCRIPTIF TECHNIQUE" dataDxfId="11" totalsRowDxfId="10"/>
    <tableColumn id="6" name="QUANTITES  ANNUELLES ESTIMEES" dataDxfId="9"/>
    <tableColumn id="7" name="ATTRIBUTION" dataDxfId="8"/>
    <tableColumn id="8" name="SPECIMENS_x000a_DEMANDES" dataDxfId="7"/>
    <tableColumn id="9" name="ESSAIS" dataDxfId="6"/>
    <tableColumn id="10" name="MONTANTS HT ANNUELS ESTIMATIFS PAR LOTS" dataDxfId="5" totalsRowDxfId="4" dataCellStyle="Monétaire"/>
    <tableColumn id="11" name="MONTANTS HT ESTIMATIFS / 4 ANS " dataDxfId="3" totalsRowDxfId="2" dataCellStyle="Monétaire">
      <calculatedColumnFormula>Tableau1[[#This Row],[MONTANTS HT ANNUELS ESTIMATIFS PAR LOTS]]*4</calculatedColumnFormula>
    </tableColumn>
    <tableColumn id="12" name="MONTANTS MAXIMUMS _x000a_HT - TOTALITE DU MARCHE (4ans)" dataDxfId="1" totalsRowDxfId="0" dataCellStyle="Monétaire">
      <calculatedColumnFormula>Tableau1[[#This Row],[MONTANTS HT ESTIMATIFS / 4 ANS ]]*1.5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9"/>
  <sheetViews>
    <sheetView tabSelected="1" zoomScaleNormal="100" workbookViewId="0">
      <pane ySplit="4" topLeftCell="A5" activePane="bottomLeft" state="frozen"/>
      <selection pane="bottomLeft" activeCell="A2" sqref="A2:L2"/>
    </sheetView>
  </sheetViews>
  <sheetFormatPr baseColWidth="10" defaultColWidth="9.140625" defaultRowHeight="15" x14ac:dyDescent="0.25"/>
  <cols>
    <col min="1" max="1" width="7.5703125" bestFit="1" customWidth="1"/>
    <col min="2" max="2" width="7" customWidth="1"/>
    <col min="3" max="3" width="8.7109375" customWidth="1"/>
    <col min="4" max="4" width="65.28515625" style="2" customWidth="1"/>
    <col min="5" max="5" width="61.7109375" style="2" customWidth="1"/>
    <col min="6" max="6" width="13" customWidth="1"/>
    <col min="7" max="7" width="15.28515625" bestFit="1" customWidth="1"/>
    <col min="8" max="8" width="13.42578125" customWidth="1"/>
    <col min="9" max="9" width="9.140625" customWidth="1"/>
    <col min="10" max="12" width="17" style="1" customWidth="1"/>
    <col min="14" max="14" width="8.140625" customWidth="1"/>
    <col min="15" max="15" width="41.5703125" style="4" customWidth="1"/>
    <col min="16" max="16" width="23.5703125" style="4" customWidth="1"/>
    <col min="17" max="17" width="37" style="62" customWidth="1"/>
    <col min="18" max="18" width="37.85546875" style="4" customWidth="1"/>
    <col min="19" max="19" width="29.28515625" style="4" customWidth="1"/>
  </cols>
  <sheetData>
    <row r="1" spans="1:17" ht="15.75" thickBot="1" x14ac:dyDescent="0.3">
      <c r="A1" s="66"/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O1" s="60"/>
      <c r="P1" s="60"/>
    </row>
    <row r="2" spans="1:17" ht="99" customHeight="1" thickBot="1" x14ac:dyDescent="0.3">
      <c r="A2" s="72" t="s">
        <v>0</v>
      </c>
      <c r="B2" s="73"/>
      <c r="C2" s="74"/>
      <c r="D2" s="74"/>
      <c r="E2" s="74"/>
      <c r="F2" s="74"/>
      <c r="G2" s="74"/>
      <c r="H2" s="74"/>
      <c r="I2" s="74"/>
      <c r="J2" s="74"/>
      <c r="K2" s="74"/>
      <c r="L2" s="74"/>
      <c r="M2" s="3"/>
      <c r="O2" s="71"/>
      <c r="P2" s="64"/>
    </row>
    <row r="3" spans="1:17" ht="15.75" thickBot="1" x14ac:dyDescent="0.3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O3" s="71"/>
      <c r="P3" s="64"/>
    </row>
    <row r="4" spans="1:17" ht="57" customHeight="1" thickBot="1" x14ac:dyDescent="0.3">
      <c r="A4" s="5" t="s">
        <v>1</v>
      </c>
      <c r="B4" s="6" t="s">
        <v>2</v>
      </c>
      <c r="C4" s="7" t="s">
        <v>3</v>
      </c>
      <c r="D4" s="6" t="s">
        <v>4</v>
      </c>
      <c r="E4" s="6" t="s">
        <v>5</v>
      </c>
      <c r="F4" s="7" t="s">
        <v>6</v>
      </c>
      <c r="G4" s="7" t="s">
        <v>7</v>
      </c>
      <c r="H4" s="6" t="s">
        <v>211</v>
      </c>
      <c r="I4" s="6" t="s">
        <v>8</v>
      </c>
      <c r="J4" s="8" t="s">
        <v>9</v>
      </c>
      <c r="K4" s="8" t="s">
        <v>10</v>
      </c>
      <c r="L4" s="8" t="s">
        <v>11</v>
      </c>
      <c r="O4" s="71"/>
      <c r="P4" s="64"/>
    </row>
    <row r="5" spans="1:17" ht="38.25" customHeight="1" x14ac:dyDescent="0.25">
      <c r="A5" s="44" t="s">
        <v>12</v>
      </c>
      <c r="B5" s="45">
        <v>1</v>
      </c>
      <c r="C5" s="46">
        <v>1</v>
      </c>
      <c r="D5" s="45" t="s">
        <v>13</v>
      </c>
      <c r="E5" s="45" t="s">
        <v>14</v>
      </c>
      <c r="F5" s="45">
        <v>90</v>
      </c>
      <c r="G5" s="47" t="s">
        <v>15</v>
      </c>
      <c r="H5" s="47">
        <v>2</v>
      </c>
      <c r="I5" s="47" t="s">
        <v>16</v>
      </c>
      <c r="J5" s="48">
        <v>1250</v>
      </c>
      <c r="K5" s="48">
        <f>Tableau1[[#This Row],[MONTANTS HT ANNUELS ESTIMATIFS PAR LOTS]]*4</f>
        <v>5000</v>
      </c>
      <c r="L5" s="49">
        <f>Tableau1[[#This Row],[MONTANTS HT ESTIMATIFS / 4 ANS ]]*1.5</f>
        <v>7500</v>
      </c>
      <c r="M5" s="4"/>
      <c r="Q5" s="63"/>
    </row>
    <row r="6" spans="1:17" ht="62.25" customHeight="1" x14ac:dyDescent="0.25">
      <c r="A6" s="14" t="s">
        <v>12</v>
      </c>
      <c r="B6" s="15">
        <v>1</v>
      </c>
      <c r="C6" s="16">
        <v>2</v>
      </c>
      <c r="D6" s="15" t="s">
        <v>13</v>
      </c>
      <c r="E6" s="15" t="s">
        <v>17</v>
      </c>
      <c r="F6" s="15">
        <v>180</v>
      </c>
      <c r="G6" s="17" t="s">
        <v>15</v>
      </c>
      <c r="H6" s="17">
        <v>0</v>
      </c>
      <c r="I6" s="17" t="s">
        <v>16</v>
      </c>
      <c r="J6" s="18">
        <v>5000</v>
      </c>
      <c r="K6" s="13">
        <f>Tableau1[[#This Row],[MONTANTS HT ANNUELS ESTIMATIFS PAR LOTS]]*4</f>
        <v>20000</v>
      </c>
      <c r="L6" s="50">
        <f>Tableau1[[#This Row],[MONTANTS HT ESTIMATIFS / 4 ANS ]]*1.5</f>
        <v>30000</v>
      </c>
      <c r="M6" s="4"/>
      <c r="Q6" s="63"/>
    </row>
    <row r="7" spans="1:17" ht="34.5" customHeight="1" x14ac:dyDescent="0.25">
      <c r="A7" s="51" t="s">
        <v>12</v>
      </c>
      <c r="B7" s="19">
        <v>2</v>
      </c>
      <c r="C7" s="19">
        <v>1</v>
      </c>
      <c r="D7" s="19" t="s">
        <v>18</v>
      </c>
      <c r="E7" s="19" t="s">
        <v>19</v>
      </c>
      <c r="F7" s="20">
        <v>1900</v>
      </c>
      <c r="G7" s="20" t="s">
        <v>15</v>
      </c>
      <c r="H7" s="20">
        <v>2</v>
      </c>
      <c r="I7" s="20" t="s">
        <v>16</v>
      </c>
      <c r="J7" s="21">
        <v>18000</v>
      </c>
      <c r="K7" s="22">
        <f>Tableau1[[#This Row],[MONTANTS HT ANNUELS ESTIMATIFS PAR LOTS]]*4</f>
        <v>72000</v>
      </c>
      <c r="L7" s="23">
        <f>Tableau1[[#This Row],[MONTANTS HT ESTIMATIFS / 4 ANS ]]*1.5</f>
        <v>108000</v>
      </c>
      <c r="M7" s="4"/>
      <c r="Q7" s="63"/>
    </row>
    <row r="8" spans="1:17" ht="35.25" customHeight="1" x14ac:dyDescent="0.25">
      <c r="A8" s="51" t="s">
        <v>12</v>
      </c>
      <c r="B8" s="19">
        <v>2</v>
      </c>
      <c r="C8" s="19">
        <v>2</v>
      </c>
      <c r="D8" s="19" t="s">
        <v>18</v>
      </c>
      <c r="E8" s="19" t="s">
        <v>20</v>
      </c>
      <c r="F8" s="20">
        <v>1650</v>
      </c>
      <c r="G8" s="20" t="s">
        <v>15</v>
      </c>
      <c r="H8" s="20">
        <v>0</v>
      </c>
      <c r="I8" s="20" t="s">
        <v>16</v>
      </c>
      <c r="J8" s="21">
        <v>15500</v>
      </c>
      <c r="K8" s="22">
        <f>Tableau1[[#This Row],[MONTANTS HT ANNUELS ESTIMATIFS PAR LOTS]]*4</f>
        <v>62000</v>
      </c>
      <c r="L8" s="23">
        <f>Tableau1[[#This Row],[MONTANTS HT ESTIMATIFS / 4 ANS ]]*1.5</f>
        <v>93000</v>
      </c>
      <c r="M8" s="4"/>
      <c r="Q8" s="63"/>
    </row>
    <row r="9" spans="1:17" ht="59.25" customHeight="1" x14ac:dyDescent="0.25">
      <c r="A9" s="51" t="s">
        <v>12</v>
      </c>
      <c r="B9" s="19">
        <v>2</v>
      </c>
      <c r="C9" s="19">
        <v>3</v>
      </c>
      <c r="D9" s="19" t="s">
        <v>18</v>
      </c>
      <c r="E9" s="19" t="s">
        <v>21</v>
      </c>
      <c r="F9" s="20">
        <v>6000</v>
      </c>
      <c r="G9" s="20" t="s">
        <v>15</v>
      </c>
      <c r="H9" s="20">
        <v>0</v>
      </c>
      <c r="I9" s="20" t="s">
        <v>16</v>
      </c>
      <c r="J9" s="21">
        <v>66000</v>
      </c>
      <c r="K9" s="22">
        <f>Tableau1[[#This Row],[MONTANTS HT ANNUELS ESTIMATIFS PAR LOTS]]*4</f>
        <v>264000</v>
      </c>
      <c r="L9" s="23">
        <f>Tableau1[[#This Row],[MONTANTS HT ESTIMATIFS / 4 ANS ]]*1.5</f>
        <v>396000</v>
      </c>
      <c r="M9" s="4"/>
      <c r="Q9" s="63"/>
    </row>
    <row r="10" spans="1:17" ht="43.5" customHeight="1" x14ac:dyDescent="0.25">
      <c r="A10" s="9" t="s">
        <v>12</v>
      </c>
      <c r="B10" s="10">
        <v>3</v>
      </c>
      <c r="C10" s="11">
        <v>1</v>
      </c>
      <c r="D10" s="10" t="s">
        <v>22</v>
      </c>
      <c r="E10" s="10" t="s">
        <v>23</v>
      </c>
      <c r="F10" s="10">
        <v>2600</v>
      </c>
      <c r="G10" s="12" t="s">
        <v>15</v>
      </c>
      <c r="H10" s="12">
        <v>2</v>
      </c>
      <c r="I10" s="12" t="s">
        <v>16</v>
      </c>
      <c r="J10" s="13">
        <v>32500</v>
      </c>
      <c r="K10" s="13">
        <f>Tableau1[[#This Row],[MONTANTS HT ANNUELS ESTIMATIFS PAR LOTS]]*4</f>
        <v>130000</v>
      </c>
      <c r="L10" s="50">
        <f>Tableau1[[#This Row],[MONTANTS HT ESTIMATIFS / 4 ANS ]]*1.5</f>
        <v>195000</v>
      </c>
      <c r="M10" s="4"/>
    </row>
    <row r="11" spans="1:17" ht="43.5" customHeight="1" x14ac:dyDescent="0.25">
      <c r="A11" s="14" t="s">
        <v>12</v>
      </c>
      <c r="B11" s="15">
        <v>3</v>
      </c>
      <c r="C11" s="16">
        <v>2</v>
      </c>
      <c r="D11" s="15" t="s">
        <v>22</v>
      </c>
      <c r="E11" s="15" t="s">
        <v>24</v>
      </c>
      <c r="F11" s="15">
        <v>2200</v>
      </c>
      <c r="G11" s="17" t="s">
        <v>15</v>
      </c>
      <c r="H11" s="17">
        <v>0</v>
      </c>
      <c r="I11" s="17" t="s">
        <v>16</v>
      </c>
      <c r="J11" s="18">
        <v>27000</v>
      </c>
      <c r="K11" s="13">
        <f>Tableau1[[#This Row],[MONTANTS HT ANNUELS ESTIMATIFS PAR LOTS]]*4</f>
        <v>108000</v>
      </c>
      <c r="L11" s="50">
        <f>Tableau1[[#This Row],[MONTANTS HT ESTIMATIFS / 4 ANS ]]*1.5</f>
        <v>162000</v>
      </c>
    </row>
    <row r="12" spans="1:17" ht="43.5" customHeight="1" x14ac:dyDescent="0.25">
      <c r="A12" s="51" t="s">
        <v>12</v>
      </c>
      <c r="B12" s="19">
        <v>4</v>
      </c>
      <c r="C12" s="19">
        <v>1</v>
      </c>
      <c r="D12" s="19" t="s">
        <v>25</v>
      </c>
      <c r="E12" s="19" t="s">
        <v>26</v>
      </c>
      <c r="F12" s="20">
        <v>60</v>
      </c>
      <c r="G12" s="20" t="s">
        <v>15</v>
      </c>
      <c r="H12" s="20">
        <v>2</v>
      </c>
      <c r="I12" s="20" t="s">
        <v>16</v>
      </c>
      <c r="J12" s="21">
        <v>5100</v>
      </c>
      <c r="K12" s="22">
        <f>Tableau1[[#This Row],[MONTANTS HT ANNUELS ESTIMATIFS PAR LOTS]]*4</f>
        <v>20400</v>
      </c>
      <c r="L12" s="23">
        <f>Tableau1[[#This Row],[MONTANTS HT ESTIMATIFS / 4 ANS ]]*1.5</f>
        <v>30600</v>
      </c>
    </row>
    <row r="13" spans="1:17" ht="43.5" customHeight="1" x14ac:dyDescent="0.25">
      <c r="A13" s="51" t="s">
        <v>12</v>
      </c>
      <c r="B13" s="19">
        <v>4</v>
      </c>
      <c r="C13" s="19">
        <v>2</v>
      </c>
      <c r="D13" s="19" t="s">
        <v>25</v>
      </c>
      <c r="E13" s="19" t="s">
        <v>27</v>
      </c>
      <c r="F13" s="20">
        <v>55</v>
      </c>
      <c r="G13" s="20" t="s">
        <v>15</v>
      </c>
      <c r="H13" s="20">
        <v>0</v>
      </c>
      <c r="I13" s="20" t="s">
        <v>16</v>
      </c>
      <c r="J13" s="21">
        <v>6700</v>
      </c>
      <c r="K13" s="22">
        <f>Tableau1[[#This Row],[MONTANTS HT ANNUELS ESTIMATIFS PAR LOTS]]*4</f>
        <v>26800</v>
      </c>
      <c r="L13" s="23">
        <f>Tableau1[[#This Row],[MONTANTS HT ESTIMATIFS / 4 ANS ]]*1.5</f>
        <v>40200</v>
      </c>
    </row>
    <row r="14" spans="1:17" ht="43.5" customHeight="1" x14ac:dyDescent="0.25">
      <c r="A14" s="51" t="s">
        <v>12</v>
      </c>
      <c r="B14" s="19">
        <v>4</v>
      </c>
      <c r="C14" s="19">
        <v>3</v>
      </c>
      <c r="D14" s="19" t="s">
        <v>25</v>
      </c>
      <c r="E14" s="19" t="s">
        <v>28</v>
      </c>
      <c r="F14" s="20">
        <v>60</v>
      </c>
      <c r="G14" s="20" t="s">
        <v>15</v>
      </c>
      <c r="H14" s="20">
        <v>0</v>
      </c>
      <c r="I14" s="20" t="s">
        <v>16</v>
      </c>
      <c r="J14" s="21">
        <v>7000</v>
      </c>
      <c r="K14" s="22">
        <f>Tableau1[[#This Row],[MONTANTS HT ANNUELS ESTIMATIFS PAR LOTS]]*4</f>
        <v>28000</v>
      </c>
      <c r="L14" s="23">
        <f>Tableau1[[#This Row],[MONTANTS HT ESTIMATIFS / 4 ANS ]]*1.5</f>
        <v>42000</v>
      </c>
    </row>
    <row r="15" spans="1:17" ht="43.5" customHeight="1" x14ac:dyDescent="0.25">
      <c r="A15" s="14" t="s">
        <v>12</v>
      </c>
      <c r="B15" s="15">
        <v>5</v>
      </c>
      <c r="C15" s="16">
        <v>1</v>
      </c>
      <c r="D15" s="15" t="s">
        <v>29</v>
      </c>
      <c r="E15" s="15" t="s">
        <v>30</v>
      </c>
      <c r="F15" s="15">
        <v>40</v>
      </c>
      <c r="G15" s="17" t="s">
        <v>15</v>
      </c>
      <c r="H15" s="17">
        <v>2</v>
      </c>
      <c r="I15" s="17" t="s">
        <v>16</v>
      </c>
      <c r="J15" s="18">
        <v>3200</v>
      </c>
      <c r="K15" s="13">
        <f>Tableau1[[#This Row],[MONTANTS HT ANNUELS ESTIMATIFS PAR LOTS]]*4</f>
        <v>12800</v>
      </c>
      <c r="L15" s="50">
        <f>Tableau1[[#This Row],[MONTANTS HT ESTIMATIFS / 4 ANS ]]*1.5</f>
        <v>19200</v>
      </c>
    </row>
    <row r="16" spans="1:17" ht="43.5" customHeight="1" x14ac:dyDescent="0.25">
      <c r="A16" s="14" t="s">
        <v>12</v>
      </c>
      <c r="B16" s="15">
        <v>5</v>
      </c>
      <c r="C16" s="16">
        <v>2</v>
      </c>
      <c r="D16" s="15" t="s">
        <v>29</v>
      </c>
      <c r="E16" s="15" t="s">
        <v>31</v>
      </c>
      <c r="F16" s="15">
        <v>40</v>
      </c>
      <c r="G16" s="17" t="s">
        <v>15</v>
      </c>
      <c r="H16" s="17">
        <v>0</v>
      </c>
      <c r="I16" s="17" t="s">
        <v>16</v>
      </c>
      <c r="J16" s="18">
        <v>3000</v>
      </c>
      <c r="K16" s="13">
        <f>Tableau1[[#This Row],[MONTANTS HT ANNUELS ESTIMATIFS PAR LOTS]]*4</f>
        <v>12000</v>
      </c>
      <c r="L16" s="50">
        <f>Tableau1[[#This Row],[MONTANTS HT ESTIMATIFS / 4 ANS ]]*1.5</f>
        <v>18000</v>
      </c>
    </row>
    <row r="17" spans="1:17" ht="43.5" customHeight="1" x14ac:dyDescent="0.25">
      <c r="A17" s="51" t="s">
        <v>12</v>
      </c>
      <c r="B17" s="19">
        <v>6</v>
      </c>
      <c r="C17" s="19">
        <v>1</v>
      </c>
      <c r="D17" s="19" t="s">
        <v>32</v>
      </c>
      <c r="E17" s="19" t="s">
        <v>33</v>
      </c>
      <c r="F17" s="20">
        <v>110</v>
      </c>
      <c r="G17" s="20" t="s">
        <v>34</v>
      </c>
      <c r="H17" s="20">
        <v>2</v>
      </c>
      <c r="I17" s="20" t="s">
        <v>16</v>
      </c>
      <c r="J17" s="21">
        <v>8000</v>
      </c>
      <c r="K17" s="22">
        <f>Tableau1[[#This Row],[MONTANTS HT ANNUELS ESTIMATIFS PAR LOTS]]*4</f>
        <v>32000</v>
      </c>
      <c r="L17" s="23">
        <f>Tableau1[[#This Row],[MONTANTS HT ESTIMATIFS / 4 ANS ]]*1.5</f>
        <v>48000</v>
      </c>
      <c r="M17" s="4"/>
    </row>
    <row r="18" spans="1:17" ht="43.5" customHeight="1" x14ac:dyDescent="0.25">
      <c r="A18" s="51" t="s">
        <v>12</v>
      </c>
      <c r="B18" s="19">
        <v>6</v>
      </c>
      <c r="C18" s="19">
        <v>2</v>
      </c>
      <c r="D18" s="19" t="s">
        <v>32</v>
      </c>
      <c r="E18" s="19" t="s">
        <v>35</v>
      </c>
      <c r="F18" s="20">
        <v>460</v>
      </c>
      <c r="G18" s="20" t="s">
        <v>34</v>
      </c>
      <c r="H18" s="20">
        <v>0</v>
      </c>
      <c r="I18" s="20" t="s">
        <v>16</v>
      </c>
      <c r="J18" s="21">
        <v>4000</v>
      </c>
      <c r="K18" s="22">
        <f>Tableau1[[#This Row],[MONTANTS HT ANNUELS ESTIMATIFS PAR LOTS]]*4</f>
        <v>16000</v>
      </c>
      <c r="L18" s="23">
        <f>Tableau1[[#This Row],[MONTANTS HT ESTIMATIFS / 4 ANS ]]*1.5</f>
        <v>24000</v>
      </c>
      <c r="Q18" s="63"/>
    </row>
    <row r="19" spans="1:17" ht="47.25" customHeight="1" x14ac:dyDescent="0.25">
      <c r="A19" s="14" t="s">
        <v>12</v>
      </c>
      <c r="B19" s="15">
        <v>7</v>
      </c>
      <c r="C19" s="16">
        <v>1</v>
      </c>
      <c r="D19" s="15" t="s">
        <v>36</v>
      </c>
      <c r="E19" s="15" t="s">
        <v>37</v>
      </c>
      <c r="F19" s="15">
        <v>20</v>
      </c>
      <c r="G19" s="17" t="s">
        <v>15</v>
      </c>
      <c r="H19" s="17">
        <v>2</v>
      </c>
      <c r="I19" s="17" t="s">
        <v>16</v>
      </c>
      <c r="J19" s="18">
        <v>1700</v>
      </c>
      <c r="K19" s="13">
        <f>Tableau1[[#This Row],[MONTANTS HT ANNUELS ESTIMATIFS PAR LOTS]]*4</f>
        <v>6800</v>
      </c>
      <c r="L19" s="50">
        <f>Tableau1[[#This Row],[MONTANTS HT ESTIMATIFS / 4 ANS ]]*1.5</f>
        <v>10200</v>
      </c>
    </row>
    <row r="20" spans="1:17" ht="47.25" customHeight="1" x14ac:dyDescent="0.25">
      <c r="A20" s="14" t="s">
        <v>12</v>
      </c>
      <c r="B20" s="15">
        <v>7</v>
      </c>
      <c r="C20" s="16">
        <v>2</v>
      </c>
      <c r="D20" s="15" t="s">
        <v>36</v>
      </c>
      <c r="E20" s="15" t="s">
        <v>38</v>
      </c>
      <c r="F20" s="15">
        <v>20</v>
      </c>
      <c r="G20" s="17" t="s">
        <v>15</v>
      </c>
      <c r="H20" s="17">
        <v>0</v>
      </c>
      <c r="I20" s="17" t="s">
        <v>16</v>
      </c>
      <c r="J20" s="18">
        <v>1700</v>
      </c>
      <c r="K20" s="13">
        <f>Tableau1[[#This Row],[MONTANTS HT ANNUELS ESTIMATIFS PAR LOTS]]*4</f>
        <v>6800</v>
      </c>
      <c r="L20" s="50">
        <f>Tableau1[[#This Row],[MONTANTS HT ESTIMATIFS / 4 ANS ]]*1.5</f>
        <v>10200</v>
      </c>
    </row>
    <row r="21" spans="1:17" ht="44.25" customHeight="1" x14ac:dyDescent="0.25">
      <c r="A21" s="51" t="s">
        <v>12</v>
      </c>
      <c r="B21" s="19">
        <v>8</v>
      </c>
      <c r="C21" s="19">
        <v>1</v>
      </c>
      <c r="D21" s="19" t="s">
        <v>39</v>
      </c>
      <c r="E21" s="19" t="s">
        <v>40</v>
      </c>
      <c r="F21" s="20">
        <v>10</v>
      </c>
      <c r="G21" s="20" t="s">
        <v>15</v>
      </c>
      <c r="H21" s="20">
        <v>2</v>
      </c>
      <c r="I21" s="20" t="s">
        <v>16</v>
      </c>
      <c r="J21" s="21">
        <v>550</v>
      </c>
      <c r="K21" s="22">
        <f>Tableau1[[#This Row],[MONTANTS HT ANNUELS ESTIMATIFS PAR LOTS]]*4</f>
        <v>2200</v>
      </c>
      <c r="L21" s="23">
        <f>Tableau1[[#This Row],[MONTANTS HT ESTIMATIFS / 4 ANS ]]*1.5</f>
        <v>3300</v>
      </c>
    </row>
    <row r="22" spans="1:17" ht="44.25" customHeight="1" x14ac:dyDescent="0.25">
      <c r="A22" s="51" t="s">
        <v>12</v>
      </c>
      <c r="B22" s="19">
        <v>8</v>
      </c>
      <c r="C22" s="19">
        <v>2</v>
      </c>
      <c r="D22" s="19" t="s">
        <v>39</v>
      </c>
      <c r="E22" s="19" t="s">
        <v>41</v>
      </c>
      <c r="F22" s="20">
        <v>10</v>
      </c>
      <c r="G22" s="20" t="s">
        <v>15</v>
      </c>
      <c r="H22" s="20">
        <v>0</v>
      </c>
      <c r="I22" s="20" t="s">
        <v>16</v>
      </c>
      <c r="J22" s="21">
        <v>550</v>
      </c>
      <c r="K22" s="22">
        <f>Tableau1[[#This Row],[MONTANTS HT ANNUELS ESTIMATIFS PAR LOTS]]*4</f>
        <v>2200</v>
      </c>
      <c r="L22" s="23">
        <f>Tableau1[[#This Row],[MONTANTS HT ESTIMATIFS / 4 ANS ]]*1.5</f>
        <v>3300</v>
      </c>
    </row>
    <row r="23" spans="1:17" ht="44.25" customHeight="1" x14ac:dyDescent="0.25">
      <c r="A23" s="51" t="s">
        <v>12</v>
      </c>
      <c r="B23" s="19">
        <v>8</v>
      </c>
      <c r="C23" s="19">
        <v>3</v>
      </c>
      <c r="D23" s="19" t="s">
        <v>39</v>
      </c>
      <c r="E23" s="19" t="s">
        <v>42</v>
      </c>
      <c r="F23" s="20">
        <v>50</v>
      </c>
      <c r="G23" s="20" t="s">
        <v>15</v>
      </c>
      <c r="H23" s="20">
        <v>2</v>
      </c>
      <c r="I23" s="20" t="s">
        <v>16</v>
      </c>
      <c r="J23" s="21">
        <v>450</v>
      </c>
      <c r="K23" s="22">
        <f>Tableau1[[#This Row],[MONTANTS HT ANNUELS ESTIMATIFS PAR LOTS]]*4</f>
        <v>1800</v>
      </c>
      <c r="L23" s="23">
        <f>Tableau1[[#This Row],[MONTANTS HT ESTIMATIFS / 4 ANS ]]*1.5</f>
        <v>2700</v>
      </c>
    </row>
    <row r="24" spans="1:17" ht="44.25" customHeight="1" x14ac:dyDescent="0.25">
      <c r="A24" s="51" t="s">
        <v>12</v>
      </c>
      <c r="B24" s="19">
        <v>8</v>
      </c>
      <c r="C24" s="19">
        <v>4</v>
      </c>
      <c r="D24" s="19" t="s">
        <v>39</v>
      </c>
      <c r="E24" s="19" t="s">
        <v>43</v>
      </c>
      <c r="F24" s="20">
        <v>50</v>
      </c>
      <c r="G24" s="20" t="s">
        <v>15</v>
      </c>
      <c r="H24" s="20">
        <v>0</v>
      </c>
      <c r="I24" s="20" t="s">
        <v>16</v>
      </c>
      <c r="J24" s="21">
        <v>450</v>
      </c>
      <c r="K24" s="22">
        <f>Tableau1[[#This Row],[MONTANTS HT ANNUELS ESTIMATIFS PAR LOTS]]*4</f>
        <v>1800</v>
      </c>
      <c r="L24" s="23">
        <f>Tableau1[[#This Row],[MONTANTS HT ESTIMATIFS / 4 ANS ]]*1.5</f>
        <v>2700</v>
      </c>
    </row>
    <row r="25" spans="1:17" ht="33.75" customHeight="1" x14ac:dyDescent="0.25">
      <c r="A25" s="14" t="s">
        <v>12</v>
      </c>
      <c r="B25" s="15">
        <v>9</v>
      </c>
      <c r="C25" s="16">
        <v>1</v>
      </c>
      <c r="D25" s="15" t="s">
        <v>44</v>
      </c>
      <c r="E25" s="15" t="s">
        <v>45</v>
      </c>
      <c r="F25" s="15">
        <v>5000</v>
      </c>
      <c r="G25" s="17" t="s">
        <v>15</v>
      </c>
      <c r="H25" s="17">
        <v>2</v>
      </c>
      <c r="I25" s="17" t="s">
        <v>16</v>
      </c>
      <c r="J25" s="18">
        <v>32500</v>
      </c>
      <c r="K25" s="13">
        <f>Tableau1[[#This Row],[MONTANTS HT ANNUELS ESTIMATIFS PAR LOTS]]*4</f>
        <v>130000</v>
      </c>
      <c r="L25" s="50">
        <f>Tableau1[[#This Row],[MONTANTS HT ESTIMATIFS / 4 ANS ]]*1.5</f>
        <v>195000</v>
      </c>
    </row>
    <row r="26" spans="1:17" ht="33.75" customHeight="1" x14ac:dyDescent="0.25">
      <c r="A26" s="14" t="s">
        <v>12</v>
      </c>
      <c r="B26" s="15">
        <v>9</v>
      </c>
      <c r="C26" s="16">
        <v>2</v>
      </c>
      <c r="D26" s="15" t="s">
        <v>44</v>
      </c>
      <c r="E26" s="15" t="s">
        <v>46</v>
      </c>
      <c r="F26" s="15">
        <v>1400</v>
      </c>
      <c r="G26" s="17" t="s">
        <v>15</v>
      </c>
      <c r="H26" s="17">
        <v>0</v>
      </c>
      <c r="I26" s="17" t="s">
        <v>16</v>
      </c>
      <c r="J26" s="18">
        <v>18000</v>
      </c>
      <c r="K26" s="13">
        <f>Tableau1[[#This Row],[MONTANTS HT ANNUELS ESTIMATIFS PAR LOTS]]*4</f>
        <v>72000</v>
      </c>
      <c r="L26" s="50">
        <f>Tableau1[[#This Row],[MONTANTS HT ESTIMATIFS / 4 ANS ]]*1.5</f>
        <v>108000</v>
      </c>
      <c r="M26" s="4"/>
    </row>
    <row r="27" spans="1:17" ht="36" customHeight="1" x14ac:dyDescent="0.25">
      <c r="A27" s="51" t="s">
        <v>12</v>
      </c>
      <c r="B27" s="19">
        <v>10</v>
      </c>
      <c r="C27" s="19">
        <v>1</v>
      </c>
      <c r="D27" s="19" t="s">
        <v>47</v>
      </c>
      <c r="E27" s="19" t="s">
        <v>48</v>
      </c>
      <c r="F27" s="20">
        <v>2800</v>
      </c>
      <c r="G27" s="20" t="s">
        <v>15</v>
      </c>
      <c r="H27" s="20">
        <v>2</v>
      </c>
      <c r="I27" s="20" t="s">
        <v>16</v>
      </c>
      <c r="J27" s="21">
        <v>45000</v>
      </c>
      <c r="K27" s="22">
        <f>Tableau1[[#This Row],[MONTANTS HT ANNUELS ESTIMATIFS PAR LOTS]]*4</f>
        <v>180000</v>
      </c>
      <c r="L27" s="23">
        <f>Tableau1[[#This Row],[MONTANTS HT ESTIMATIFS / 4 ANS ]]*1.5</f>
        <v>270000</v>
      </c>
      <c r="M27" s="4"/>
      <c r="Q27" s="63"/>
    </row>
    <row r="28" spans="1:17" ht="36" customHeight="1" x14ac:dyDescent="0.25">
      <c r="A28" s="51" t="s">
        <v>12</v>
      </c>
      <c r="B28" s="19">
        <v>10</v>
      </c>
      <c r="C28" s="19">
        <v>2</v>
      </c>
      <c r="D28" s="19" t="s">
        <v>47</v>
      </c>
      <c r="E28" s="19" t="s">
        <v>49</v>
      </c>
      <c r="F28" s="20">
        <v>1300</v>
      </c>
      <c r="G28" s="20" t="s">
        <v>15</v>
      </c>
      <c r="H28" s="20">
        <v>0</v>
      </c>
      <c r="I28" s="20" t="s">
        <v>16</v>
      </c>
      <c r="J28" s="21">
        <v>21000</v>
      </c>
      <c r="K28" s="22">
        <f>Tableau1[[#This Row],[MONTANTS HT ANNUELS ESTIMATIFS PAR LOTS]]*4</f>
        <v>84000</v>
      </c>
      <c r="L28" s="23">
        <f>Tableau1[[#This Row],[MONTANTS HT ESTIMATIFS / 4 ANS ]]*1.5</f>
        <v>126000</v>
      </c>
      <c r="M28" s="4"/>
      <c r="Q28" s="63"/>
    </row>
    <row r="29" spans="1:17" ht="36" customHeight="1" x14ac:dyDescent="0.25">
      <c r="A29" s="51" t="s">
        <v>12</v>
      </c>
      <c r="B29" s="19">
        <v>10</v>
      </c>
      <c r="C29" s="19">
        <v>3</v>
      </c>
      <c r="D29" s="19" t="s">
        <v>47</v>
      </c>
      <c r="E29" s="19" t="s">
        <v>50</v>
      </c>
      <c r="F29" s="20">
        <v>5000</v>
      </c>
      <c r="G29" s="20" t="s">
        <v>15</v>
      </c>
      <c r="H29" s="20">
        <v>0</v>
      </c>
      <c r="I29" s="20" t="s">
        <v>16</v>
      </c>
      <c r="J29" s="21">
        <v>130000</v>
      </c>
      <c r="K29" s="22">
        <f>Tableau1[[#This Row],[MONTANTS HT ANNUELS ESTIMATIFS PAR LOTS]]*4</f>
        <v>520000</v>
      </c>
      <c r="L29" s="23">
        <f>Tableau1[[#This Row],[MONTANTS HT ESTIMATIFS / 4 ANS ]]*1.5</f>
        <v>780000</v>
      </c>
      <c r="M29" s="4"/>
      <c r="Q29" s="63"/>
    </row>
    <row r="30" spans="1:17" ht="43.5" customHeight="1" x14ac:dyDescent="0.25">
      <c r="A30" s="14" t="s">
        <v>12</v>
      </c>
      <c r="B30" s="15">
        <v>11</v>
      </c>
      <c r="C30" s="16">
        <v>1</v>
      </c>
      <c r="D30" s="15" t="s">
        <v>51</v>
      </c>
      <c r="E30" s="15" t="s">
        <v>52</v>
      </c>
      <c r="F30" s="15">
        <v>300</v>
      </c>
      <c r="G30" s="17" t="s">
        <v>15</v>
      </c>
      <c r="H30" s="17">
        <v>2</v>
      </c>
      <c r="I30" s="17" t="s">
        <v>16</v>
      </c>
      <c r="J30" s="18">
        <v>30000</v>
      </c>
      <c r="K30" s="13">
        <f>Tableau1[[#This Row],[MONTANTS HT ANNUELS ESTIMATIFS PAR LOTS]]*4</f>
        <v>120000</v>
      </c>
      <c r="L30" s="50">
        <f>Tableau1[[#This Row],[MONTANTS HT ESTIMATIFS / 4 ANS ]]*1.5</f>
        <v>180000</v>
      </c>
      <c r="M30" s="4"/>
      <c r="Q30" s="63"/>
    </row>
    <row r="31" spans="1:17" ht="43.5" customHeight="1" x14ac:dyDescent="0.25">
      <c r="A31" s="14" t="s">
        <v>12</v>
      </c>
      <c r="B31" s="15">
        <v>11</v>
      </c>
      <c r="C31" s="16">
        <v>2</v>
      </c>
      <c r="D31" s="15" t="s">
        <v>51</v>
      </c>
      <c r="E31" s="15" t="s">
        <v>53</v>
      </c>
      <c r="F31" s="15">
        <v>350</v>
      </c>
      <c r="G31" s="17" t="s">
        <v>15</v>
      </c>
      <c r="H31" s="17">
        <v>0</v>
      </c>
      <c r="I31" s="17" t="s">
        <v>16</v>
      </c>
      <c r="J31" s="18">
        <v>35000</v>
      </c>
      <c r="K31" s="13">
        <f>Tableau1[[#This Row],[MONTANTS HT ANNUELS ESTIMATIFS PAR LOTS]]*4</f>
        <v>140000</v>
      </c>
      <c r="L31" s="50">
        <f>Tableau1[[#This Row],[MONTANTS HT ESTIMATIFS / 4 ANS ]]*1.5</f>
        <v>210000</v>
      </c>
      <c r="M31" s="4"/>
      <c r="Q31" s="63"/>
    </row>
    <row r="32" spans="1:17" ht="43.5" customHeight="1" x14ac:dyDescent="0.25">
      <c r="A32" s="51" t="s">
        <v>12</v>
      </c>
      <c r="B32" s="19">
        <v>12</v>
      </c>
      <c r="C32" s="19">
        <v>1</v>
      </c>
      <c r="D32" s="19" t="s">
        <v>54</v>
      </c>
      <c r="E32" s="19" t="s">
        <v>45</v>
      </c>
      <c r="F32" s="20">
        <v>300</v>
      </c>
      <c r="G32" s="20" t="s">
        <v>15</v>
      </c>
      <c r="H32" s="20">
        <v>2</v>
      </c>
      <c r="I32" s="20" t="s">
        <v>16</v>
      </c>
      <c r="J32" s="21">
        <v>10000</v>
      </c>
      <c r="K32" s="22">
        <f>Tableau1[[#This Row],[MONTANTS HT ANNUELS ESTIMATIFS PAR LOTS]]*4</f>
        <v>40000</v>
      </c>
      <c r="L32" s="23">
        <f>Tableau1[[#This Row],[MONTANTS HT ESTIMATIFS / 4 ANS ]]*1.5</f>
        <v>60000</v>
      </c>
      <c r="M32" s="4"/>
      <c r="Q32" s="63"/>
    </row>
    <row r="33" spans="1:17" ht="43.5" customHeight="1" x14ac:dyDescent="0.25">
      <c r="A33" s="51" t="s">
        <v>12</v>
      </c>
      <c r="B33" s="19">
        <v>12</v>
      </c>
      <c r="C33" s="19">
        <v>2</v>
      </c>
      <c r="D33" s="19" t="s">
        <v>54</v>
      </c>
      <c r="E33" s="19" t="s">
        <v>55</v>
      </c>
      <c r="F33" s="20">
        <v>400</v>
      </c>
      <c r="G33" s="20" t="s">
        <v>15</v>
      </c>
      <c r="H33" s="20">
        <v>0</v>
      </c>
      <c r="I33" s="20" t="s">
        <v>16</v>
      </c>
      <c r="J33" s="21">
        <v>12000</v>
      </c>
      <c r="K33" s="22">
        <f>Tableau1[[#This Row],[MONTANTS HT ANNUELS ESTIMATIFS PAR LOTS]]*4</f>
        <v>48000</v>
      </c>
      <c r="L33" s="23">
        <f>Tableau1[[#This Row],[MONTANTS HT ESTIMATIFS / 4 ANS ]]*1.5</f>
        <v>72000</v>
      </c>
      <c r="M33" s="4"/>
      <c r="Q33" s="63"/>
    </row>
    <row r="34" spans="1:17" ht="43.5" customHeight="1" x14ac:dyDescent="0.25">
      <c r="A34" s="14" t="s">
        <v>12</v>
      </c>
      <c r="B34" s="15">
        <v>13</v>
      </c>
      <c r="C34" s="16">
        <v>1</v>
      </c>
      <c r="D34" s="15" t="s">
        <v>56</v>
      </c>
      <c r="E34" s="15" t="s">
        <v>57</v>
      </c>
      <c r="F34" s="15">
        <v>160</v>
      </c>
      <c r="G34" s="17" t="s">
        <v>15</v>
      </c>
      <c r="H34" s="17">
        <v>2</v>
      </c>
      <c r="I34" s="17" t="s">
        <v>16</v>
      </c>
      <c r="J34" s="18">
        <v>30000</v>
      </c>
      <c r="K34" s="13">
        <f>Tableau1[[#This Row],[MONTANTS HT ANNUELS ESTIMATIFS PAR LOTS]]*4</f>
        <v>120000</v>
      </c>
      <c r="L34" s="50">
        <f>Tableau1[[#This Row],[MONTANTS HT ESTIMATIFS / 4 ANS ]]*1.5</f>
        <v>180000</v>
      </c>
      <c r="M34" s="4"/>
    </row>
    <row r="35" spans="1:17" ht="43.5" customHeight="1" x14ac:dyDescent="0.25">
      <c r="A35" s="14" t="s">
        <v>12</v>
      </c>
      <c r="B35" s="15">
        <v>13</v>
      </c>
      <c r="C35" s="16">
        <v>2</v>
      </c>
      <c r="D35" s="15" t="s">
        <v>56</v>
      </c>
      <c r="E35" s="15" t="s">
        <v>58</v>
      </c>
      <c r="F35" s="15">
        <v>150</v>
      </c>
      <c r="G35" s="17" t="s">
        <v>15</v>
      </c>
      <c r="H35" s="17">
        <v>0</v>
      </c>
      <c r="I35" s="17" t="s">
        <v>16</v>
      </c>
      <c r="J35" s="18">
        <v>27000</v>
      </c>
      <c r="K35" s="13">
        <f>Tableau1[[#This Row],[MONTANTS HT ANNUELS ESTIMATIFS PAR LOTS]]*4</f>
        <v>108000</v>
      </c>
      <c r="L35" s="50">
        <f>Tableau1[[#This Row],[MONTANTS HT ESTIMATIFS / 4 ANS ]]*1.5</f>
        <v>162000</v>
      </c>
      <c r="M35" s="4"/>
    </row>
    <row r="36" spans="1:17" x14ac:dyDescent="0.25">
      <c r="A36" s="51" t="s">
        <v>12</v>
      </c>
      <c r="B36" s="19">
        <v>14</v>
      </c>
      <c r="C36" s="19">
        <v>1</v>
      </c>
      <c r="D36" s="19" t="s">
        <v>59</v>
      </c>
      <c r="E36" s="19" t="s">
        <v>60</v>
      </c>
      <c r="F36" s="20">
        <v>100</v>
      </c>
      <c r="G36" s="20" t="s">
        <v>15</v>
      </c>
      <c r="H36" s="20">
        <v>2</v>
      </c>
      <c r="I36" s="20" t="s">
        <v>16</v>
      </c>
      <c r="J36" s="21">
        <v>13000</v>
      </c>
      <c r="K36" s="22">
        <f>Tableau1[[#This Row],[MONTANTS HT ANNUELS ESTIMATIFS PAR LOTS]]*4</f>
        <v>52000</v>
      </c>
      <c r="L36" s="23">
        <f>Tableau1[[#This Row],[MONTANTS HT ESTIMATIFS / 4 ANS ]]*1.5</f>
        <v>78000</v>
      </c>
    </row>
    <row r="37" spans="1:17" ht="34.5" customHeight="1" x14ac:dyDescent="0.25">
      <c r="A37" s="14" t="s">
        <v>12</v>
      </c>
      <c r="B37" s="25">
        <v>15</v>
      </c>
      <c r="C37" s="25">
        <v>1</v>
      </c>
      <c r="D37" s="24" t="s">
        <v>61</v>
      </c>
      <c r="E37" s="15" t="s">
        <v>62</v>
      </c>
      <c r="F37" s="26">
        <v>50</v>
      </c>
      <c r="G37" s="26" t="s">
        <v>15</v>
      </c>
      <c r="H37" s="26">
        <v>2</v>
      </c>
      <c r="I37" s="26" t="s">
        <v>16</v>
      </c>
      <c r="J37" s="27">
        <v>3600</v>
      </c>
      <c r="K37" s="18">
        <f>Tableau1[[#This Row],[MONTANTS HT ANNUELS ESTIMATIFS PAR LOTS]]*4</f>
        <v>14400</v>
      </c>
      <c r="L37" s="28">
        <f>Tableau1[[#This Row],[MONTANTS HT ESTIMATIFS / 4 ANS ]]*1.5</f>
        <v>21600</v>
      </c>
    </row>
    <row r="38" spans="1:17" ht="34.5" customHeight="1" x14ac:dyDescent="0.25">
      <c r="A38" s="14" t="s">
        <v>12</v>
      </c>
      <c r="B38" s="25">
        <v>15</v>
      </c>
      <c r="C38" s="25">
        <v>2</v>
      </c>
      <c r="D38" s="24" t="s">
        <v>63</v>
      </c>
      <c r="E38" s="15" t="s">
        <v>64</v>
      </c>
      <c r="F38" s="26">
        <v>50</v>
      </c>
      <c r="G38" s="26" t="s">
        <v>15</v>
      </c>
      <c r="H38" s="26">
        <v>2</v>
      </c>
      <c r="I38" s="26" t="s">
        <v>16</v>
      </c>
      <c r="J38" s="27">
        <v>3600</v>
      </c>
      <c r="K38" s="18">
        <f>Tableau1[[#This Row],[MONTANTS HT ANNUELS ESTIMATIFS PAR LOTS]]*4</f>
        <v>14400</v>
      </c>
      <c r="L38" s="28">
        <f>Tableau1[[#This Row],[MONTANTS HT ESTIMATIFS / 4 ANS ]]*1.5</f>
        <v>21600</v>
      </c>
    </row>
    <row r="39" spans="1:17" ht="34.5" customHeight="1" x14ac:dyDescent="0.25">
      <c r="A39" s="51" t="s">
        <v>12</v>
      </c>
      <c r="B39" s="19">
        <v>16</v>
      </c>
      <c r="C39" s="19">
        <v>1</v>
      </c>
      <c r="D39" s="19" t="s">
        <v>65</v>
      </c>
      <c r="E39" s="19" t="s">
        <v>66</v>
      </c>
      <c r="F39" s="20">
        <v>150</v>
      </c>
      <c r="G39" s="20" t="s">
        <v>34</v>
      </c>
      <c r="H39" s="20">
        <v>2</v>
      </c>
      <c r="I39" s="20" t="s">
        <v>16</v>
      </c>
      <c r="J39" s="21">
        <v>14000</v>
      </c>
      <c r="K39" s="22">
        <f>Tableau1[[#This Row],[MONTANTS HT ANNUELS ESTIMATIFS PAR LOTS]]*4</f>
        <v>56000</v>
      </c>
      <c r="L39" s="23">
        <f>Tableau1[[#This Row],[MONTANTS HT ESTIMATIFS / 4 ANS ]]*1.5</f>
        <v>84000</v>
      </c>
      <c r="M39" s="4"/>
    </row>
    <row r="40" spans="1:17" ht="34.5" customHeight="1" x14ac:dyDescent="0.25">
      <c r="A40" s="51" t="s">
        <v>12</v>
      </c>
      <c r="B40" s="19">
        <v>16</v>
      </c>
      <c r="C40" s="19">
        <v>2</v>
      </c>
      <c r="D40" s="19" t="s">
        <v>65</v>
      </c>
      <c r="E40" s="19" t="s">
        <v>67</v>
      </c>
      <c r="F40" s="20">
        <v>150</v>
      </c>
      <c r="G40" s="20" t="s">
        <v>34</v>
      </c>
      <c r="H40" s="20">
        <v>0</v>
      </c>
      <c r="I40" s="20" t="s">
        <v>16</v>
      </c>
      <c r="J40" s="21">
        <v>14000</v>
      </c>
      <c r="K40" s="22">
        <f>Tableau1[[#This Row],[MONTANTS HT ANNUELS ESTIMATIFS PAR LOTS]]*4</f>
        <v>56000</v>
      </c>
      <c r="L40" s="23">
        <f>Tableau1[[#This Row],[MONTANTS HT ESTIMATIFS / 4 ANS ]]*1.5</f>
        <v>84000</v>
      </c>
      <c r="M40" s="4"/>
    </row>
    <row r="41" spans="1:17" ht="33.75" customHeight="1" x14ac:dyDescent="0.25">
      <c r="A41" s="14" t="s">
        <v>12</v>
      </c>
      <c r="B41" s="16">
        <v>17</v>
      </c>
      <c r="C41" s="16">
        <v>1</v>
      </c>
      <c r="D41" s="15" t="s">
        <v>68</v>
      </c>
      <c r="E41" s="15" t="s">
        <v>69</v>
      </c>
      <c r="F41" s="17">
        <v>60</v>
      </c>
      <c r="G41" s="17" t="s">
        <v>15</v>
      </c>
      <c r="H41" s="17">
        <v>2</v>
      </c>
      <c r="I41" s="17" t="s">
        <v>16</v>
      </c>
      <c r="J41" s="18">
        <v>7000</v>
      </c>
      <c r="K41" s="18">
        <f>Tableau1[[#This Row],[MONTANTS HT ANNUELS ESTIMATIFS PAR LOTS]]*4</f>
        <v>28000</v>
      </c>
      <c r="L41" s="28">
        <f>Tableau1[[#This Row],[MONTANTS HT ESTIMATIFS / 4 ANS ]]*1.5</f>
        <v>42000</v>
      </c>
      <c r="M41" s="4"/>
      <c r="Q41" s="63"/>
    </row>
    <row r="42" spans="1:17" ht="33.75" customHeight="1" x14ac:dyDescent="0.25">
      <c r="A42" s="14" t="s">
        <v>12</v>
      </c>
      <c r="B42" s="16">
        <v>17</v>
      </c>
      <c r="C42" s="16">
        <v>2</v>
      </c>
      <c r="D42" s="15" t="s">
        <v>68</v>
      </c>
      <c r="E42" s="15" t="s">
        <v>70</v>
      </c>
      <c r="F42" s="17">
        <v>450</v>
      </c>
      <c r="G42" s="17" t="s">
        <v>15</v>
      </c>
      <c r="H42" s="17">
        <v>0</v>
      </c>
      <c r="I42" s="17" t="s">
        <v>16</v>
      </c>
      <c r="J42" s="18">
        <v>50000</v>
      </c>
      <c r="K42" s="18">
        <f>Tableau1[[#This Row],[MONTANTS HT ANNUELS ESTIMATIFS PAR LOTS]]*4</f>
        <v>200000</v>
      </c>
      <c r="L42" s="28">
        <f>Tableau1[[#This Row],[MONTANTS HT ESTIMATIFS / 4 ANS ]]*1.5</f>
        <v>300000</v>
      </c>
      <c r="M42" s="4"/>
      <c r="Q42" s="63"/>
    </row>
    <row r="43" spans="1:17" ht="33.75" customHeight="1" x14ac:dyDescent="0.25">
      <c r="A43" s="51" t="s">
        <v>12</v>
      </c>
      <c r="B43" s="19">
        <v>18</v>
      </c>
      <c r="C43" s="19">
        <v>1</v>
      </c>
      <c r="D43" s="19" t="s">
        <v>71</v>
      </c>
      <c r="E43" s="19" t="s">
        <v>72</v>
      </c>
      <c r="F43" s="20">
        <v>25</v>
      </c>
      <c r="G43" s="20" t="s">
        <v>15</v>
      </c>
      <c r="H43" s="20">
        <v>2</v>
      </c>
      <c r="I43" s="20" t="s">
        <v>16</v>
      </c>
      <c r="J43" s="21">
        <v>3000</v>
      </c>
      <c r="K43" s="22">
        <f>Tableau1[[#This Row],[MONTANTS HT ANNUELS ESTIMATIFS PAR LOTS]]*4</f>
        <v>12000</v>
      </c>
      <c r="L43" s="23">
        <f>Tableau1[[#This Row],[MONTANTS HT ESTIMATIFS / 4 ANS ]]*1.5</f>
        <v>18000</v>
      </c>
      <c r="M43" s="4"/>
      <c r="Q43" s="63"/>
    </row>
    <row r="44" spans="1:17" ht="33.75" customHeight="1" x14ac:dyDescent="0.25">
      <c r="A44" s="51" t="s">
        <v>12</v>
      </c>
      <c r="B44" s="19">
        <v>18</v>
      </c>
      <c r="C44" s="19">
        <v>2</v>
      </c>
      <c r="D44" s="19" t="s">
        <v>71</v>
      </c>
      <c r="E44" s="19" t="s">
        <v>73</v>
      </c>
      <c r="F44" s="20">
        <v>50</v>
      </c>
      <c r="G44" s="20" t="s">
        <v>15</v>
      </c>
      <c r="H44" s="20">
        <v>0</v>
      </c>
      <c r="I44" s="20" t="s">
        <v>16</v>
      </c>
      <c r="J44" s="21">
        <v>6000</v>
      </c>
      <c r="K44" s="22">
        <f>Tableau1[[#This Row],[MONTANTS HT ANNUELS ESTIMATIFS PAR LOTS]]*4</f>
        <v>24000</v>
      </c>
      <c r="L44" s="23">
        <f>Tableau1[[#This Row],[MONTANTS HT ESTIMATIFS / 4 ANS ]]*1.5</f>
        <v>36000</v>
      </c>
      <c r="M44" s="4"/>
      <c r="Q44" s="63"/>
    </row>
    <row r="45" spans="1:17" ht="33.75" customHeight="1" x14ac:dyDescent="0.25">
      <c r="A45" s="14" t="s">
        <v>12</v>
      </c>
      <c r="B45" s="16">
        <v>19</v>
      </c>
      <c r="C45" s="16">
        <v>1</v>
      </c>
      <c r="D45" s="15" t="s">
        <v>74</v>
      </c>
      <c r="E45" s="15" t="s">
        <v>75</v>
      </c>
      <c r="F45" s="17">
        <v>80</v>
      </c>
      <c r="G45" s="17" t="s">
        <v>15</v>
      </c>
      <c r="H45" s="17">
        <v>2</v>
      </c>
      <c r="I45" s="17" t="s">
        <v>16</v>
      </c>
      <c r="J45" s="18">
        <v>4500</v>
      </c>
      <c r="K45" s="18">
        <f>Tableau1[[#This Row],[MONTANTS HT ANNUELS ESTIMATIFS PAR LOTS]]*4</f>
        <v>18000</v>
      </c>
      <c r="L45" s="28">
        <f>Tableau1[[#This Row],[MONTANTS HT ESTIMATIFS / 4 ANS ]]*1.5</f>
        <v>27000</v>
      </c>
      <c r="M45" s="4"/>
      <c r="Q45" s="63"/>
    </row>
    <row r="46" spans="1:17" ht="33.75" customHeight="1" x14ac:dyDescent="0.25">
      <c r="A46" s="14" t="s">
        <v>12</v>
      </c>
      <c r="B46" s="16">
        <v>19</v>
      </c>
      <c r="C46" s="16">
        <v>2</v>
      </c>
      <c r="D46" s="15" t="s">
        <v>74</v>
      </c>
      <c r="E46" s="15" t="s">
        <v>76</v>
      </c>
      <c r="F46" s="17">
        <v>80</v>
      </c>
      <c r="G46" s="17" t="s">
        <v>15</v>
      </c>
      <c r="H46" s="17">
        <v>0</v>
      </c>
      <c r="I46" s="17" t="s">
        <v>16</v>
      </c>
      <c r="J46" s="18">
        <v>4500</v>
      </c>
      <c r="K46" s="18">
        <f>Tableau1[[#This Row],[MONTANTS HT ANNUELS ESTIMATIFS PAR LOTS]]*4</f>
        <v>18000</v>
      </c>
      <c r="L46" s="28">
        <f>Tableau1[[#This Row],[MONTANTS HT ESTIMATIFS / 4 ANS ]]*1.5</f>
        <v>27000</v>
      </c>
      <c r="M46" s="4"/>
      <c r="Q46" s="63"/>
    </row>
    <row r="47" spans="1:17" ht="25.5" x14ac:dyDescent="0.25">
      <c r="A47" s="14" t="s">
        <v>12</v>
      </c>
      <c r="B47" s="16">
        <v>19</v>
      </c>
      <c r="C47" s="16">
        <v>3</v>
      </c>
      <c r="D47" s="15" t="s">
        <v>74</v>
      </c>
      <c r="E47" s="15" t="s">
        <v>77</v>
      </c>
      <c r="F47" s="17">
        <v>1100</v>
      </c>
      <c r="G47" s="17" t="s">
        <v>15</v>
      </c>
      <c r="H47" s="17">
        <v>0</v>
      </c>
      <c r="I47" s="17" t="s">
        <v>16</v>
      </c>
      <c r="J47" s="18">
        <v>65000</v>
      </c>
      <c r="K47" s="18">
        <f>Tableau1[[#This Row],[MONTANTS HT ANNUELS ESTIMATIFS PAR LOTS]]*4</f>
        <v>260000</v>
      </c>
      <c r="L47" s="28">
        <f>Tableau1[[#This Row],[MONTANTS HT ESTIMATIFS / 4 ANS ]]*1.5</f>
        <v>390000</v>
      </c>
      <c r="M47" s="4"/>
      <c r="Q47" s="63"/>
    </row>
    <row r="48" spans="1:17" ht="35.25" customHeight="1" x14ac:dyDescent="0.25">
      <c r="A48" s="51" t="s">
        <v>12</v>
      </c>
      <c r="B48" s="19">
        <v>20</v>
      </c>
      <c r="C48" s="19">
        <v>1</v>
      </c>
      <c r="D48" s="19" t="s">
        <v>78</v>
      </c>
      <c r="E48" s="19" t="s">
        <v>79</v>
      </c>
      <c r="F48" s="20">
        <v>60</v>
      </c>
      <c r="G48" s="20" t="s">
        <v>15</v>
      </c>
      <c r="H48" s="20">
        <v>2</v>
      </c>
      <c r="I48" s="20" t="s">
        <v>16</v>
      </c>
      <c r="J48" s="21">
        <v>9000</v>
      </c>
      <c r="K48" s="22">
        <f>Tableau1[[#This Row],[MONTANTS HT ANNUELS ESTIMATIFS PAR LOTS]]*4</f>
        <v>36000</v>
      </c>
      <c r="L48" s="23">
        <f>Tableau1[[#This Row],[MONTANTS HT ESTIMATIFS / 4 ANS ]]*1.5</f>
        <v>54000</v>
      </c>
      <c r="M48" s="4"/>
    </row>
    <row r="49" spans="1:19" ht="35.25" customHeight="1" x14ac:dyDescent="0.25">
      <c r="A49" s="51" t="s">
        <v>12</v>
      </c>
      <c r="B49" s="19">
        <v>20</v>
      </c>
      <c r="C49" s="19">
        <v>2</v>
      </c>
      <c r="D49" s="19" t="s">
        <v>78</v>
      </c>
      <c r="E49" s="19" t="s">
        <v>80</v>
      </c>
      <c r="F49" s="20">
        <v>60</v>
      </c>
      <c r="G49" s="20" t="s">
        <v>15</v>
      </c>
      <c r="H49" s="20">
        <v>0</v>
      </c>
      <c r="I49" s="20" t="s">
        <v>16</v>
      </c>
      <c r="J49" s="21">
        <v>9000</v>
      </c>
      <c r="K49" s="22">
        <f>Tableau1[[#This Row],[MONTANTS HT ANNUELS ESTIMATIFS PAR LOTS]]*4</f>
        <v>36000</v>
      </c>
      <c r="L49" s="23">
        <f>Tableau1[[#This Row],[MONTANTS HT ESTIMATIFS / 4 ANS ]]*1.5</f>
        <v>54000</v>
      </c>
      <c r="M49" s="4"/>
    </row>
    <row r="50" spans="1:19" ht="45.75" customHeight="1" x14ac:dyDescent="0.25">
      <c r="A50" s="52" t="s">
        <v>12</v>
      </c>
      <c r="B50" s="30">
        <v>21</v>
      </c>
      <c r="C50" s="30">
        <v>1</v>
      </c>
      <c r="D50" s="30" t="s">
        <v>81</v>
      </c>
      <c r="E50" s="30" t="s">
        <v>82</v>
      </c>
      <c r="F50" s="31">
        <v>20</v>
      </c>
      <c r="G50" s="31" t="s">
        <v>34</v>
      </c>
      <c r="H50" s="31">
        <v>2</v>
      </c>
      <c r="I50" s="31" t="s">
        <v>16</v>
      </c>
      <c r="J50" s="32">
        <v>2900</v>
      </c>
      <c r="K50" s="33">
        <f>Tableau1[[#This Row],[MONTANTS HT ANNUELS ESTIMATIFS PAR LOTS]]*4</f>
        <v>11600</v>
      </c>
      <c r="L50" s="29">
        <f>Tableau1[[#This Row],[MONTANTS HT ESTIMATIFS / 4 ANS ]]*1.5</f>
        <v>17400</v>
      </c>
      <c r="M50" s="4"/>
    </row>
    <row r="51" spans="1:19" ht="45.75" customHeight="1" x14ac:dyDescent="0.25">
      <c r="A51" s="52" t="s">
        <v>12</v>
      </c>
      <c r="B51" s="30">
        <v>21</v>
      </c>
      <c r="C51" s="30">
        <v>2</v>
      </c>
      <c r="D51" s="30" t="s">
        <v>81</v>
      </c>
      <c r="E51" s="30" t="s">
        <v>83</v>
      </c>
      <c r="F51" s="31">
        <v>50</v>
      </c>
      <c r="G51" s="31" t="s">
        <v>34</v>
      </c>
      <c r="H51" s="31">
        <v>0</v>
      </c>
      <c r="I51" s="31" t="s">
        <v>16</v>
      </c>
      <c r="J51" s="32">
        <v>8000</v>
      </c>
      <c r="K51" s="33">
        <f>Tableau1[[#This Row],[MONTANTS HT ANNUELS ESTIMATIFS PAR LOTS]]*4</f>
        <v>32000</v>
      </c>
      <c r="L51" s="29">
        <f>Tableau1[[#This Row],[MONTANTS HT ESTIMATIFS / 4 ANS ]]*1.5</f>
        <v>48000</v>
      </c>
      <c r="M51" s="4"/>
      <c r="Q51" s="63"/>
    </row>
    <row r="52" spans="1:19" ht="45.75" customHeight="1" x14ac:dyDescent="0.25">
      <c r="A52" s="51" t="s">
        <v>12</v>
      </c>
      <c r="B52" s="19">
        <v>22</v>
      </c>
      <c r="C52" s="19">
        <v>1</v>
      </c>
      <c r="D52" s="19" t="s">
        <v>84</v>
      </c>
      <c r="E52" s="19" t="s">
        <v>85</v>
      </c>
      <c r="F52" s="20">
        <v>10</v>
      </c>
      <c r="G52" s="20" t="s">
        <v>15</v>
      </c>
      <c r="H52" s="20">
        <v>2</v>
      </c>
      <c r="I52" s="20" t="s">
        <v>16</v>
      </c>
      <c r="J52" s="21">
        <v>2500</v>
      </c>
      <c r="K52" s="22">
        <f>Tableau1[[#This Row],[MONTANTS HT ANNUELS ESTIMATIFS PAR LOTS]]*4</f>
        <v>10000</v>
      </c>
      <c r="L52" s="23">
        <f>Tableau1[[#This Row],[MONTANTS HT ESTIMATIFS / 4 ANS ]]*1.5</f>
        <v>15000</v>
      </c>
      <c r="M52" s="4"/>
    </row>
    <row r="53" spans="1:19" ht="45.75" customHeight="1" x14ac:dyDescent="0.25">
      <c r="A53" s="51" t="s">
        <v>12</v>
      </c>
      <c r="B53" s="19">
        <v>22</v>
      </c>
      <c r="C53" s="19">
        <v>2</v>
      </c>
      <c r="D53" s="19" t="s">
        <v>84</v>
      </c>
      <c r="E53" s="19" t="s">
        <v>86</v>
      </c>
      <c r="F53" s="20">
        <v>10</v>
      </c>
      <c r="G53" s="20" t="s">
        <v>15</v>
      </c>
      <c r="H53" s="20">
        <v>0</v>
      </c>
      <c r="I53" s="20" t="s">
        <v>16</v>
      </c>
      <c r="J53" s="21">
        <v>2500</v>
      </c>
      <c r="K53" s="22">
        <f>Tableau1[[#This Row],[MONTANTS HT ANNUELS ESTIMATIFS PAR LOTS]]*4</f>
        <v>10000</v>
      </c>
      <c r="L53" s="23">
        <f>Tableau1[[#This Row],[MONTANTS HT ESTIMATIFS / 4 ANS ]]*1.5</f>
        <v>15000</v>
      </c>
    </row>
    <row r="54" spans="1:19" ht="36.75" customHeight="1" x14ac:dyDescent="0.25">
      <c r="A54" s="52" t="s">
        <v>12</v>
      </c>
      <c r="B54" s="30">
        <v>23</v>
      </c>
      <c r="C54" s="30">
        <v>1</v>
      </c>
      <c r="D54" s="30" t="s">
        <v>87</v>
      </c>
      <c r="E54" s="30" t="s">
        <v>88</v>
      </c>
      <c r="F54" s="31">
        <v>350</v>
      </c>
      <c r="G54" s="31" t="s">
        <v>15</v>
      </c>
      <c r="H54" s="31">
        <v>2</v>
      </c>
      <c r="I54" s="31" t="s">
        <v>16</v>
      </c>
      <c r="J54" s="32">
        <v>16000</v>
      </c>
      <c r="K54" s="33">
        <f>Tableau1[[#This Row],[MONTANTS HT ANNUELS ESTIMATIFS PAR LOTS]]*4</f>
        <v>64000</v>
      </c>
      <c r="L54" s="29">
        <f>Tableau1[[#This Row],[MONTANTS HT ESTIMATIFS / 4 ANS ]]*1.5</f>
        <v>96000</v>
      </c>
    </row>
    <row r="55" spans="1:19" ht="43.5" customHeight="1" x14ac:dyDescent="0.25">
      <c r="A55" s="51" t="s">
        <v>12</v>
      </c>
      <c r="B55" s="19">
        <v>24</v>
      </c>
      <c r="C55" s="19">
        <v>1</v>
      </c>
      <c r="D55" s="19" t="s">
        <v>89</v>
      </c>
      <c r="E55" s="19" t="s">
        <v>90</v>
      </c>
      <c r="F55" s="20">
        <v>90</v>
      </c>
      <c r="G55" s="20" t="s">
        <v>15</v>
      </c>
      <c r="H55" s="20">
        <v>2</v>
      </c>
      <c r="I55" s="20" t="s">
        <v>16</v>
      </c>
      <c r="J55" s="21">
        <v>7500</v>
      </c>
      <c r="K55" s="22">
        <f>Tableau1[[#This Row],[MONTANTS HT ANNUELS ESTIMATIFS PAR LOTS]]*4</f>
        <v>30000</v>
      </c>
      <c r="L55" s="23">
        <f>Tableau1[[#This Row],[MONTANTS HT ESTIMATIFS / 4 ANS ]]*1.5</f>
        <v>45000</v>
      </c>
    </row>
    <row r="56" spans="1:19" ht="43.5" customHeight="1" x14ac:dyDescent="0.25">
      <c r="A56" s="51" t="s">
        <v>12</v>
      </c>
      <c r="B56" s="19">
        <v>24</v>
      </c>
      <c r="C56" s="19">
        <v>2</v>
      </c>
      <c r="D56" s="19" t="s">
        <v>89</v>
      </c>
      <c r="E56" s="19" t="s">
        <v>91</v>
      </c>
      <c r="F56" s="20">
        <v>110</v>
      </c>
      <c r="G56" s="20" t="s">
        <v>15</v>
      </c>
      <c r="H56" s="20">
        <v>0</v>
      </c>
      <c r="I56" s="20" t="s">
        <v>16</v>
      </c>
      <c r="J56" s="21">
        <v>9000</v>
      </c>
      <c r="K56" s="22">
        <f>Tableau1[[#This Row],[MONTANTS HT ANNUELS ESTIMATIFS PAR LOTS]]*4</f>
        <v>36000</v>
      </c>
      <c r="L56" s="23">
        <f>Tableau1[[#This Row],[MONTANTS HT ESTIMATIFS / 4 ANS ]]*1.5</f>
        <v>54000</v>
      </c>
    </row>
    <row r="57" spans="1:19" ht="25.5" x14ac:dyDescent="0.25">
      <c r="A57" s="52" t="s">
        <v>12</v>
      </c>
      <c r="B57" s="30">
        <v>25</v>
      </c>
      <c r="C57" s="30">
        <v>1</v>
      </c>
      <c r="D57" s="30" t="s">
        <v>92</v>
      </c>
      <c r="E57" s="30" t="s">
        <v>93</v>
      </c>
      <c r="F57" s="31">
        <v>15</v>
      </c>
      <c r="G57" s="31" t="s">
        <v>15</v>
      </c>
      <c r="H57" s="31">
        <v>2</v>
      </c>
      <c r="I57" s="31" t="s">
        <v>16</v>
      </c>
      <c r="J57" s="32">
        <v>2000</v>
      </c>
      <c r="K57" s="33">
        <f>Tableau1[[#This Row],[MONTANTS HT ANNUELS ESTIMATIFS PAR LOTS]]*4</f>
        <v>8000</v>
      </c>
      <c r="L57" s="29">
        <f>Tableau1[[#This Row],[MONTANTS HT ESTIMATIFS / 4 ANS ]]*1.5</f>
        <v>12000</v>
      </c>
      <c r="M57" s="4"/>
    </row>
    <row r="58" spans="1:19" ht="25.5" x14ac:dyDescent="0.25">
      <c r="A58" s="52" t="s">
        <v>12</v>
      </c>
      <c r="B58" s="30">
        <v>25</v>
      </c>
      <c r="C58" s="30">
        <v>2</v>
      </c>
      <c r="D58" s="30" t="s">
        <v>92</v>
      </c>
      <c r="E58" s="30" t="s">
        <v>94</v>
      </c>
      <c r="F58" s="31">
        <v>15</v>
      </c>
      <c r="G58" s="31" t="s">
        <v>15</v>
      </c>
      <c r="H58" s="31">
        <v>0</v>
      </c>
      <c r="I58" s="31" t="s">
        <v>16</v>
      </c>
      <c r="J58" s="32">
        <v>2000</v>
      </c>
      <c r="K58" s="33">
        <f>Tableau1[[#This Row],[MONTANTS HT ANNUELS ESTIMATIFS PAR LOTS]]*4</f>
        <v>8000</v>
      </c>
      <c r="L58" s="29">
        <f>Tableau1[[#This Row],[MONTANTS HT ESTIMATIFS / 4 ANS ]]*1.5</f>
        <v>12000</v>
      </c>
      <c r="M58" s="4"/>
    </row>
    <row r="59" spans="1:19" ht="25.5" x14ac:dyDescent="0.25">
      <c r="A59" s="51" t="s">
        <v>12</v>
      </c>
      <c r="B59" s="19">
        <v>26</v>
      </c>
      <c r="C59" s="19">
        <v>1</v>
      </c>
      <c r="D59" s="19" t="s">
        <v>95</v>
      </c>
      <c r="E59" s="19" t="s">
        <v>96</v>
      </c>
      <c r="F59" s="20">
        <v>10</v>
      </c>
      <c r="G59" s="20" t="s">
        <v>15</v>
      </c>
      <c r="H59" s="20">
        <v>2</v>
      </c>
      <c r="I59" s="20" t="s">
        <v>16</v>
      </c>
      <c r="J59" s="21">
        <v>1500</v>
      </c>
      <c r="K59" s="22">
        <f>Tableau1[[#This Row],[MONTANTS HT ANNUELS ESTIMATIFS PAR LOTS]]*4</f>
        <v>6000</v>
      </c>
      <c r="L59" s="23">
        <f>Tableau1[[#This Row],[MONTANTS HT ESTIMATIFS / 4 ANS ]]*1.5</f>
        <v>9000</v>
      </c>
      <c r="M59" s="4"/>
      <c r="Q59" s="63"/>
      <c r="R59" s="61"/>
      <c r="S59" s="61"/>
    </row>
    <row r="60" spans="1:19" ht="30" customHeight="1" x14ac:dyDescent="0.25">
      <c r="A60" s="52" t="s">
        <v>12</v>
      </c>
      <c r="B60" s="30">
        <v>27</v>
      </c>
      <c r="C60" s="30">
        <v>1</v>
      </c>
      <c r="D60" s="30" t="s">
        <v>97</v>
      </c>
      <c r="E60" s="30" t="s">
        <v>98</v>
      </c>
      <c r="F60" s="31">
        <v>300</v>
      </c>
      <c r="G60" s="31" t="s">
        <v>34</v>
      </c>
      <c r="H60" s="31">
        <v>2</v>
      </c>
      <c r="I60" s="31" t="s">
        <v>16</v>
      </c>
      <c r="J60" s="32">
        <v>13000</v>
      </c>
      <c r="K60" s="33">
        <f>Tableau1[[#This Row],[MONTANTS HT ANNUELS ESTIMATIFS PAR LOTS]]*4</f>
        <v>52000</v>
      </c>
      <c r="L60" s="29">
        <f>Tableau1[[#This Row],[MONTANTS HT ESTIMATIFS / 4 ANS ]]*1.5</f>
        <v>78000</v>
      </c>
      <c r="M60" s="4"/>
      <c r="Q60" s="63"/>
    </row>
    <row r="61" spans="1:19" ht="30" customHeight="1" x14ac:dyDescent="0.25">
      <c r="A61" s="52" t="s">
        <v>12</v>
      </c>
      <c r="B61" s="30">
        <v>27</v>
      </c>
      <c r="C61" s="30">
        <v>2</v>
      </c>
      <c r="D61" s="30" t="s">
        <v>97</v>
      </c>
      <c r="E61" s="30" t="s">
        <v>99</v>
      </c>
      <c r="F61" s="31">
        <v>600</v>
      </c>
      <c r="G61" s="31" t="s">
        <v>34</v>
      </c>
      <c r="H61" s="31">
        <v>0</v>
      </c>
      <c r="I61" s="31" t="s">
        <v>16</v>
      </c>
      <c r="J61" s="32">
        <v>26000</v>
      </c>
      <c r="K61" s="33">
        <f>Tableau1[[#This Row],[MONTANTS HT ANNUELS ESTIMATIFS PAR LOTS]]*4</f>
        <v>104000</v>
      </c>
      <c r="L61" s="29">
        <f>Tableau1[[#This Row],[MONTANTS HT ESTIMATIFS / 4 ANS ]]*1.5</f>
        <v>156000</v>
      </c>
      <c r="M61" s="4"/>
      <c r="Q61" s="63"/>
    </row>
    <row r="62" spans="1:19" ht="30" customHeight="1" x14ac:dyDescent="0.25">
      <c r="A62" s="51" t="s">
        <v>12</v>
      </c>
      <c r="B62" s="19">
        <v>28</v>
      </c>
      <c r="C62" s="19">
        <v>1</v>
      </c>
      <c r="D62" s="19" t="s">
        <v>100</v>
      </c>
      <c r="E62" s="19" t="s">
        <v>101</v>
      </c>
      <c r="F62" s="20">
        <v>35</v>
      </c>
      <c r="G62" s="20" t="s">
        <v>102</v>
      </c>
      <c r="H62" s="20">
        <v>2</v>
      </c>
      <c r="I62" s="20" t="s">
        <v>16</v>
      </c>
      <c r="J62" s="21">
        <v>500</v>
      </c>
      <c r="K62" s="22">
        <f>Tableau1[[#This Row],[MONTANTS HT ANNUELS ESTIMATIFS PAR LOTS]]*4</f>
        <v>2000</v>
      </c>
      <c r="L62" s="23">
        <f>Tableau1[[#This Row],[MONTANTS HT ESTIMATIFS / 4 ANS ]]*1.5</f>
        <v>3000</v>
      </c>
      <c r="M62" s="4"/>
      <c r="Q62" s="63"/>
    </row>
    <row r="63" spans="1:19" ht="30" customHeight="1" x14ac:dyDescent="0.25">
      <c r="A63" s="51" t="s">
        <v>12</v>
      </c>
      <c r="B63" s="19">
        <v>28</v>
      </c>
      <c r="C63" s="19">
        <v>2</v>
      </c>
      <c r="D63" s="19" t="s">
        <v>100</v>
      </c>
      <c r="E63" s="19" t="s">
        <v>99</v>
      </c>
      <c r="F63" s="20">
        <v>70</v>
      </c>
      <c r="G63" s="20" t="s">
        <v>102</v>
      </c>
      <c r="H63" s="20">
        <v>0</v>
      </c>
      <c r="I63" s="20" t="s">
        <v>16</v>
      </c>
      <c r="J63" s="21">
        <v>1000</v>
      </c>
      <c r="K63" s="22">
        <f>Tableau1[[#This Row],[MONTANTS HT ANNUELS ESTIMATIFS PAR LOTS]]*4</f>
        <v>4000</v>
      </c>
      <c r="L63" s="23">
        <f>Tableau1[[#This Row],[MONTANTS HT ESTIMATIFS / 4 ANS ]]*1.5</f>
        <v>6000</v>
      </c>
      <c r="Q63" s="63"/>
    </row>
    <row r="64" spans="1:19" ht="30" customHeight="1" x14ac:dyDescent="0.25">
      <c r="A64" s="52" t="s">
        <v>12</v>
      </c>
      <c r="B64" s="30">
        <v>29</v>
      </c>
      <c r="C64" s="30">
        <v>1</v>
      </c>
      <c r="D64" s="30" t="s">
        <v>103</v>
      </c>
      <c r="E64" s="30" t="s">
        <v>104</v>
      </c>
      <c r="F64" s="31">
        <v>110</v>
      </c>
      <c r="G64" s="31" t="s">
        <v>15</v>
      </c>
      <c r="H64" s="31">
        <v>2</v>
      </c>
      <c r="I64" s="31" t="s">
        <v>16</v>
      </c>
      <c r="J64" s="32">
        <v>2750</v>
      </c>
      <c r="K64" s="33">
        <f>Tableau1[[#This Row],[MONTANTS HT ANNUELS ESTIMATIFS PAR LOTS]]*4</f>
        <v>11000</v>
      </c>
      <c r="L64" s="29">
        <f>Tableau1[[#This Row],[MONTANTS HT ESTIMATIFS / 4 ANS ]]*1.5</f>
        <v>16500</v>
      </c>
    </row>
    <row r="65" spans="1:12" ht="30" customHeight="1" x14ac:dyDescent="0.25">
      <c r="A65" s="52" t="s">
        <v>12</v>
      </c>
      <c r="B65" s="30">
        <v>29</v>
      </c>
      <c r="C65" s="30">
        <v>2</v>
      </c>
      <c r="D65" s="30" t="s">
        <v>103</v>
      </c>
      <c r="E65" s="30" t="s">
        <v>105</v>
      </c>
      <c r="F65" s="31">
        <v>120</v>
      </c>
      <c r="G65" s="31" t="s">
        <v>15</v>
      </c>
      <c r="H65" s="31">
        <v>0</v>
      </c>
      <c r="I65" s="31" t="s">
        <v>16</v>
      </c>
      <c r="J65" s="32">
        <v>3000</v>
      </c>
      <c r="K65" s="33">
        <f>Tableau1[[#This Row],[MONTANTS HT ANNUELS ESTIMATIFS PAR LOTS]]*4</f>
        <v>12000</v>
      </c>
      <c r="L65" s="29">
        <f>Tableau1[[#This Row],[MONTANTS HT ESTIMATIFS / 4 ANS ]]*1.5</f>
        <v>18000</v>
      </c>
    </row>
    <row r="66" spans="1:12" ht="36.75" customHeight="1" x14ac:dyDescent="0.25">
      <c r="A66" s="51" t="s">
        <v>12</v>
      </c>
      <c r="B66" s="19">
        <v>30</v>
      </c>
      <c r="C66" s="19">
        <v>1</v>
      </c>
      <c r="D66" s="19" t="s">
        <v>106</v>
      </c>
      <c r="E66" s="19" t="s">
        <v>107</v>
      </c>
      <c r="F66" s="20">
        <v>400</v>
      </c>
      <c r="G66" s="20" t="s">
        <v>34</v>
      </c>
      <c r="H66" s="20">
        <v>2</v>
      </c>
      <c r="I66" s="20" t="s">
        <v>16</v>
      </c>
      <c r="J66" s="21">
        <v>130000</v>
      </c>
      <c r="K66" s="22">
        <f>Tableau1[[#This Row],[MONTANTS HT ANNUELS ESTIMATIFS PAR LOTS]]*4</f>
        <v>520000</v>
      </c>
      <c r="L66" s="23">
        <f>Tableau1[[#This Row],[MONTANTS HT ESTIMATIFS / 4 ANS ]]*1.5</f>
        <v>780000</v>
      </c>
    </row>
    <row r="67" spans="1:12" ht="36.75" customHeight="1" x14ac:dyDescent="0.25">
      <c r="A67" s="51" t="s">
        <v>12</v>
      </c>
      <c r="B67" s="19">
        <v>30</v>
      </c>
      <c r="C67" s="19">
        <v>2</v>
      </c>
      <c r="D67" s="19" t="s">
        <v>106</v>
      </c>
      <c r="E67" s="19" t="s">
        <v>108</v>
      </c>
      <c r="F67" s="20">
        <v>400</v>
      </c>
      <c r="G67" s="20" t="s">
        <v>34</v>
      </c>
      <c r="H67" s="20">
        <v>0</v>
      </c>
      <c r="I67" s="20" t="s">
        <v>16</v>
      </c>
      <c r="J67" s="21">
        <v>130000</v>
      </c>
      <c r="K67" s="22">
        <f>Tableau1[[#This Row],[MONTANTS HT ANNUELS ESTIMATIFS PAR LOTS]]*4</f>
        <v>520000</v>
      </c>
      <c r="L67" s="23">
        <f>Tableau1[[#This Row],[MONTANTS HT ESTIMATIFS / 4 ANS ]]*1.5</f>
        <v>780000</v>
      </c>
    </row>
    <row r="68" spans="1:12" ht="36.75" customHeight="1" x14ac:dyDescent="0.25">
      <c r="A68" s="52" t="s">
        <v>12</v>
      </c>
      <c r="B68" s="30">
        <v>31</v>
      </c>
      <c r="C68" s="30">
        <v>1</v>
      </c>
      <c r="D68" s="30" t="s">
        <v>109</v>
      </c>
      <c r="E68" s="30" t="s">
        <v>110</v>
      </c>
      <c r="F68" s="31">
        <v>20</v>
      </c>
      <c r="G68" s="31" t="s">
        <v>15</v>
      </c>
      <c r="H68" s="31">
        <v>2</v>
      </c>
      <c r="I68" s="31" t="s">
        <v>16</v>
      </c>
      <c r="J68" s="32">
        <v>7000</v>
      </c>
      <c r="K68" s="33">
        <f>Tableau1[[#This Row],[MONTANTS HT ANNUELS ESTIMATIFS PAR LOTS]]*4</f>
        <v>28000</v>
      </c>
      <c r="L68" s="29">
        <f>Tableau1[[#This Row],[MONTANTS HT ESTIMATIFS / 4 ANS ]]*1.5</f>
        <v>42000</v>
      </c>
    </row>
    <row r="69" spans="1:12" ht="36.75" customHeight="1" x14ac:dyDescent="0.25">
      <c r="A69" s="52" t="s">
        <v>12</v>
      </c>
      <c r="B69" s="30">
        <v>31</v>
      </c>
      <c r="C69" s="30">
        <v>2</v>
      </c>
      <c r="D69" s="30" t="s">
        <v>109</v>
      </c>
      <c r="E69" s="30" t="s">
        <v>111</v>
      </c>
      <c r="F69" s="31">
        <v>30</v>
      </c>
      <c r="G69" s="31" t="s">
        <v>15</v>
      </c>
      <c r="H69" s="31">
        <v>0</v>
      </c>
      <c r="I69" s="31" t="s">
        <v>16</v>
      </c>
      <c r="J69" s="32">
        <v>14000</v>
      </c>
      <c r="K69" s="33">
        <f>Tableau1[[#This Row],[MONTANTS HT ANNUELS ESTIMATIFS PAR LOTS]]*4</f>
        <v>56000</v>
      </c>
      <c r="L69" s="29">
        <f>Tableau1[[#This Row],[MONTANTS HT ESTIMATIFS / 4 ANS ]]*1.5</f>
        <v>84000</v>
      </c>
    </row>
    <row r="70" spans="1:12" ht="36.75" customHeight="1" x14ac:dyDescent="0.25">
      <c r="A70" s="51" t="s">
        <v>12</v>
      </c>
      <c r="B70" s="19">
        <v>32</v>
      </c>
      <c r="C70" s="19">
        <v>1</v>
      </c>
      <c r="D70" s="19" t="s">
        <v>112</v>
      </c>
      <c r="E70" s="19" t="s">
        <v>113</v>
      </c>
      <c r="F70" s="20">
        <v>20</v>
      </c>
      <c r="G70" s="20" t="s">
        <v>15</v>
      </c>
      <c r="H70" s="20">
        <v>2</v>
      </c>
      <c r="I70" s="20" t="s">
        <v>16</v>
      </c>
      <c r="J70" s="21">
        <v>6000</v>
      </c>
      <c r="K70" s="22">
        <f>Tableau1[[#This Row],[MONTANTS HT ANNUELS ESTIMATIFS PAR LOTS]]*4</f>
        <v>24000</v>
      </c>
      <c r="L70" s="23">
        <f>Tableau1[[#This Row],[MONTANTS HT ESTIMATIFS / 4 ANS ]]*1.5</f>
        <v>36000</v>
      </c>
    </row>
    <row r="71" spans="1:12" ht="36.75" customHeight="1" x14ac:dyDescent="0.25">
      <c r="A71" s="51" t="s">
        <v>12</v>
      </c>
      <c r="B71" s="19">
        <v>32</v>
      </c>
      <c r="C71" s="19">
        <v>2</v>
      </c>
      <c r="D71" s="19" t="s">
        <v>112</v>
      </c>
      <c r="E71" s="19" t="s">
        <v>114</v>
      </c>
      <c r="F71" s="20">
        <v>20</v>
      </c>
      <c r="G71" s="20" t="s">
        <v>15</v>
      </c>
      <c r="H71" s="20">
        <v>0</v>
      </c>
      <c r="I71" s="20" t="s">
        <v>16</v>
      </c>
      <c r="J71" s="21">
        <v>6000</v>
      </c>
      <c r="K71" s="22">
        <f>Tableau1[[#This Row],[MONTANTS HT ANNUELS ESTIMATIFS PAR LOTS]]*4</f>
        <v>24000</v>
      </c>
      <c r="L71" s="23">
        <f>Tableau1[[#This Row],[MONTANTS HT ESTIMATIFS / 4 ANS ]]*1.5</f>
        <v>36000</v>
      </c>
    </row>
    <row r="72" spans="1:12" ht="36.75" customHeight="1" x14ac:dyDescent="0.25">
      <c r="A72" s="52" t="s">
        <v>12</v>
      </c>
      <c r="B72" s="30">
        <v>33</v>
      </c>
      <c r="C72" s="30">
        <v>1</v>
      </c>
      <c r="D72" s="30" t="s">
        <v>115</v>
      </c>
      <c r="E72" s="30" t="s">
        <v>116</v>
      </c>
      <c r="F72" s="31">
        <v>60</v>
      </c>
      <c r="G72" s="31" t="s">
        <v>15</v>
      </c>
      <c r="H72" s="31">
        <v>2</v>
      </c>
      <c r="I72" s="31" t="s">
        <v>16</v>
      </c>
      <c r="J72" s="32">
        <v>16000</v>
      </c>
      <c r="K72" s="33">
        <f>Tableau1[[#This Row],[MONTANTS HT ANNUELS ESTIMATIFS PAR LOTS]]*4</f>
        <v>64000</v>
      </c>
      <c r="L72" s="29">
        <f>Tableau1[[#This Row],[MONTANTS HT ESTIMATIFS / 4 ANS ]]*1.5</f>
        <v>96000</v>
      </c>
    </row>
    <row r="73" spans="1:12" ht="36.75" customHeight="1" x14ac:dyDescent="0.25">
      <c r="A73" s="52" t="s">
        <v>12</v>
      </c>
      <c r="B73" s="30">
        <v>33</v>
      </c>
      <c r="C73" s="30">
        <v>2</v>
      </c>
      <c r="D73" s="30" t="s">
        <v>117</v>
      </c>
      <c r="E73" s="30" t="s">
        <v>118</v>
      </c>
      <c r="F73" s="31">
        <v>40</v>
      </c>
      <c r="G73" s="31" t="s">
        <v>15</v>
      </c>
      <c r="H73" s="31">
        <v>0</v>
      </c>
      <c r="I73" s="31" t="s">
        <v>16</v>
      </c>
      <c r="J73" s="32">
        <v>12000</v>
      </c>
      <c r="K73" s="33">
        <f>Tableau1[[#This Row],[MONTANTS HT ANNUELS ESTIMATIFS PAR LOTS]]*4</f>
        <v>48000</v>
      </c>
      <c r="L73" s="29">
        <f>Tableau1[[#This Row],[MONTANTS HT ESTIMATIFS / 4 ANS ]]*1.5</f>
        <v>72000</v>
      </c>
    </row>
    <row r="74" spans="1:12" ht="36.75" customHeight="1" x14ac:dyDescent="0.25">
      <c r="A74" s="51" t="s">
        <v>12</v>
      </c>
      <c r="B74" s="19">
        <v>34</v>
      </c>
      <c r="C74" s="19">
        <v>1</v>
      </c>
      <c r="D74" s="19" t="s">
        <v>119</v>
      </c>
      <c r="E74" s="19" t="s">
        <v>120</v>
      </c>
      <c r="F74" s="20">
        <v>5</v>
      </c>
      <c r="G74" s="20" t="s">
        <v>15</v>
      </c>
      <c r="H74" s="20">
        <v>2</v>
      </c>
      <c r="I74" s="20" t="s">
        <v>16</v>
      </c>
      <c r="J74" s="21">
        <v>3500</v>
      </c>
      <c r="K74" s="22">
        <f>Tableau1[[#This Row],[MONTANTS HT ANNUELS ESTIMATIFS PAR LOTS]]*4</f>
        <v>14000</v>
      </c>
      <c r="L74" s="23">
        <f>Tableau1[[#This Row],[MONTANTS HT ESTIMATIFS / 4 ANS ]]*1.5</f>
        <v>21000</v>
      </c>
    </row>
    <row r="75" spans="1:12" ht="36.75" customHeight="1" x14ac:dyDescent="0.25">
      <c r="A75" s="51" t="s">
        <v>12</v>
      </c>
      <c r="B75" s="19">
        <v>34</v>
      </c>
      <c r="C75" s="19">
        <v>2</v>
      </c>
      <c r="D75" s="19" t="s">
        <v>119</v>
      </c>
      <c r="E75" s="19" t="s">
        <v>121</v>
      </c>
      <c r="F75" s="20">
        <v>10</v>
      </c>
      <c r="G75" s="20" t="s">
        <v>15</v>
      </c>
      <c r="H75" s="20">
        <v>0</v>
      </c>
      <c r="I75" s="20" t="s">
        <v>16</v>
      </c>
      <c r="J75" s="21">
        <v>7000</v>
      </c>
      <c r="K75" s="22">
        <f>Tableau1[[#This Row],[MONTANTS HT ANNUELS ESTIMATIFS PAR LOTS]]*4</f>
        <v>28000</v>
      </c>
      <c r="L75" s="23">
        <f>Tableau1[[#This Row],[MONTANTS HT ESTIMATIFS / 4 ANS ]]*1.5</f>
        <v>42000</v>
      </c>
    </row>
    <row r="76" spans="1:12" ht="36.75" customHeight="1" x14ac:dyDescent="0.25">
      <c r="A76" s="52" t="s">
        <v>12</v>
      </c>
      <c r="B76" s="30">
        <v>35</v>
      </c>
      <c r="C76" s="30">
        <v>1</v>
      </c>
      <c r="D76" s="30" t="s">
        <v>122</v>
      </c>
      <c r="E76" s="30" t="s">
        <v>123</v>
      </c>
      <c r="F76" s="31">
        <v>1500</v>
      </c>
      <c r="G76" s="31" t="s">
        <v>15</v>
      </c>
      <c r="H76" s="31">
        <v>2</v>
      </c>
      <c r="I76" s="31" t="s">
        <v>16</v>
      </c>
      <c r="J76" s="32">
        <v>3000</v>
      </c>
      <c r="K76" s="33">
        <f>Tableau1[[#This Row],[MONTANTS HT ANNUELS ESTIMATIFS PAR LOTS]]*4</f>
        <v>12000</v>
      </c>
      <c r="L76" s="29">
        <f>Tableau1[[#This Row],[MONTANTS HT ESTIMATIFS / 4 ANS ]]*1.5</f>
        <v>18000</v>
      </c>
    </row>
    <row r="77" spans="1:12" ht="36.75" customHeight="1" x14ac:dyDescent="0.25">
      <c r="A77" s="52" t="s">
        <v>12</v>
      </c>
      <c r="B77" s="30">
        <v>35</v>
      </c>
      <c r="C77" s="30">
        <v>2</v>
      </c>
      <c r="D77" s="30" t="s">
        <v>122</v>
      </c>
      <c r="E77" s="30" t="s">
        <v>124</v>
      </c>
      <c r="F77" s="31">
        <v>200</v>
      </c>
      <c r="G77" s="31" t="s">
        <v>15</v>
      </c>
      <c r="H77" s="31">
        <v>0</v>
      </c>
      <c r="I77" s="31" t="s">
        <v>16</v>
      </c>
      <c r="J77" s="32">
        <v>600</v>
      </c>
      <c r="K77" s="33">
        <f>Tableau1[[#This Row],[MONTANTS HT ANNUELS ESTIMATIFS PAR LOTS]]*4</f>
        <v>2400</v>
      </c>
      <c r="L77" s="29">
        <f>Tableau1[[#This Row],[MONTANTS HT ESTIMATIFS / 4 ANS ]]*1.5</f>
        <v>3600</v>
      </c>
    </row>
    <row r="78" spans="1:12" ht="36.75" customHeight="1" x14ac:dyDescent="0.25">
      <c r="A78" s="51" t="s">
        <v>12</v>
      </c>
      <c r="B78" s="19">
        <v>36</v>
      </c>
      <c r="C78" s="19">
        <v>1</v>
      </c>
      <c r="D78" s="19" t="s">
        <v>125</v>
      </c>
      <c r="E78" s="19" t="s">
        <v>126</v>
      </c>
      <c r="F78" s="20">
        <v>5500</v>
      </c>
      <c r="G78" s="20" t="s">
        <v>15</v>
      </c>
      <c r="H78" s="20">
        <v>2</v>
      </c>
      <c r="I78" s="20" t="s">
        <v>16</v>
      </c>
      <c r="J78" s="21">
        <v>25000</v>
      </c>
      <c r="K78" s="22">
        <f>Tableau1[[#This Row],[MONTANTS HT ANNUELS ESTIMATIFS PAR LOTS]]*4</f>
        <v>100000</v>
      </c>
      <c r="L78" s="23">
        <f>Tableau1[[#This Row],[MONTANTS HT ESTIMATIFS / 4 ANS ]]*1.5</f>
        <v>150000</v>
      </c>
    </row>
    <row r="79" spans="1:12" ht="36.75" customHeight="1" x14ac:dyDescent="0.25">
      <c r="A79" s="52" t="s">
        <v>12</v>
      </c>
      <c r="B79" s="30">
        <v>37</v>
      </c>
      <c r="C79" s="30">
        <v>1</v>
      </c>
      <c r="D79" s="30" t="s">
        <v>127</v>
      </c>
      <c r="E79" s="30" t="s">
        <v>128</v>
      </c>
      <c r="F79" s="31">
        <v>1500</v>
      </c>
      <c r="G79" s="31" t="s">
        <v>15</v>
      </c>
      <c r="H79" s="31">
        <v>2</v>
      </c>
      <c r="I79" s="31" t="s">
        <v>16</v>
      </c>
      <c r="J79" s="32">
        <v>27000</v>
      </c>
      <c r="K79" s="33">
        <f>Tableau1[[#This Row],[MONTANTS HT ANNUELS ESTIMATIFS PAR LOTS]]*4</f>
        <v>108000</v>
      </c>
      <c r="L79" s="29">
        <f>Tableau1[[#This Row],[MONTANTS HT ESTIMATIFS / 4 ANS ]]*1.5</f>
        <v>162000</v>
      </c>
    </row>
    <row r="80" spans="1:12" ht="36.75" customHeight="1" x14ac:dyDescent="0.25">
      <c r="A80" s="51" t="s">
        <v>12</v>
      </c>
      <c r="B80" s="19">
        <v>38</v>
      </c>
      <c r="C80" s="19">
        <v>1</v>
      </c>
      <c r="D80" s="19" t="s">
        <v>129</v>
      </c>
      <c r="E80" s="19" t="s">
        <v>130</v>
      </c>
      <c r="F80" s="20">
        <v>700</v>
      </c>
      <c r="G80" s="20" t="s">
        <v>15</v>
      </c>
      <c r="H80" s="20">
        <v>2</v>
      </c>
      <c r="I80" s="20" t="s">
        <v>16</v>
      </c>
      <c r="J80" s="21">
        <v>2500</v>
      </c>
      <c r="K80" s="22">
        <f>Tableau1[[#This Row],[MONTANTS HT ANNUELS ESTIMATIFS PAR LOTS]]*4</f>
        <v>10000</v>
      </c>
      <c r="L80" s="23">
        <f>Tableau1[[#This Row],[MONTANTS HT ESTIMATIFS / 4 ANS ]]*1.5</f>
        <v>15000</v>
      </c>
    </row>
    <row r="81" spans="1:17" ht="40.5" customHeight="1" x14ac:dyDescent="0.25">
      <c r="A81" s="52" t="s">
        <v>12</v>
      </c>
      <c r="B81" s="30">
        <v>39</v>
      </c>
      <c r="C81" s="30">
        <v>1</v>
      </c>
      <c r="D81" s="30" t="s">
        <v>131</v>
      </c>
      <c r="E81" s="30" t="s">
        <v>132</v>
      </c>
      <c r="F81" s="31">
        <v>120</v>
      </c>
      <c r="G81" s="31" t="s">
        <v>15</v>
      </c>
      <c r="H81" s="31">
        <v>2</v>
      </c>
      <c r="I81" s="31" t="s">
        <v>16</v>
      </c>
      <c r="J81" s="32">
        <v>7000</v>
      </c>
      <c r="K81" s="33">
        <f>Tableau1[[#This Row],[MONTANTS HT ANNUELS ESTIMATIFS PAR LOTS]]*4</f>
        <v>28000</v>
      </c>
      <c r="L81" s="29">
        <f>Tableau1[[#This Row],[MONTANTS HT ESTIMATIFS / 4 ANS ]]*1.5</f>
        <v>42000</v>
      </c>
    </row>
    <row r="82" spans="1:17" ht="40.5" customHeight="1" x14ac:dyDescent="0.25">
      <c r="A82" s="53" t="s">
        <v>12</v>
      </c>
      <c r="B82" s="35">
        <v>39</v>
      </c>
      <c r="C82" s="35">
        <v>2</v>
      </c>
      <c r="D82" s="34" t="s">
        <v>131</v>
      </c>
      <c r="E82" s="34" t="s">
        <v>133</v>
      </c>
      <c r="F82" s="36">
        <v>120</v>
      </c>
      <c r="G82" s="36" t="s">
        <v>15</v>
      </c>
      <c r="H82" s="36">
        <v>0</v>
      </c>
      <c r="I82" s="36" t="s">
        <v>16</v>
      </c>
      <c r="J82" s="33">
        <v>8500</v>
      </c>
      <c r="K82" s="33">
        <f>Tableau1[[#This Row],[MONTANTS HT ANNUELS ESTIMATIFS PAR LOTS]]*4</f>
        <v>34000</v>
      </c>
      <c r="L82" s="29">
        <f>Tableau1[[#This Row],[MONTANTS HT ESTIMATIFS / 4 ANS ]]*1.5</f>
        <v>51000</v>
      </c>
    </row>
    <row r="83" spans="1:17" ht="40.5" customHeight="1" x14ac:dyDescent="0.25">
      <c r="A83" s="51" t="s">
        <v>12</v>
      </c>
      <c r="B83" s="19">
        <v>40</v>
      </c>
      <c r="C83" s="19">
        <v>1</v>
      </c>
      <c r="D83" s="19" t="s">
        <v>134</v>
      </c>
      <c r="E83" s="19" t="s">
        <v>135</v>
      </c>
      <c r="F83" s="20">
        <v>110</v>
      </c>
      <c r="G83" s="20" t="s">
        <v>15</v>
      </c>
      <c r="H83" s="20">
        <v>2</v>
      </c>
      <c r="I83" s="20" t="s">
        <v>16</v>
      </c>
      <c r="J83" s="21">
        <v>6500</v>
      </c>
      <c r="K83" s="22">
        <f>Tableau1[[#This Row],[MONTANTS HT ANNUELS ESTIMATIFS PAR LOTS]]*4</f>
        <v>26000</v>
      </c>
      <c r="L83" s="23">
        <f>Tableau1[[#This Row],[MONTANTS HT ESTIMATIFS / 4 ANS ]]*1.5</f>
        <v>39000</v>
      </c>
    </row>
    <row r="84" spans="1:17" ht="40.5" customHeight="1" x14ac:dyDescent="0.25">
      <c r="A84" s="51" t="s">
        <v>12</v>
      </c>
      <c r="B84" s="19">
        <v>40</v>
      </c>
      <c r="C84" s="19">
        <v>2</v>
      </c>
      <c r="D84" s="19" t="s">
        <v>134</v>
      </c>
      <c r="E84" s="19" t="s">
        <v>136</v>
      </c>
      <c r="F84" s="20">
        <v>30</v>
      </c>
      <c r="G84" s="20" t="s">
        <v>15</v>
      </c>
      <c r="H84" s="20">
        <v>0</v>
      </c>
      <c r="I84" s="20" t="s">
        <v>16</v>
      </c>
      <c r="J84" s="21">
        <v>1800</v>
      </c>
      <c r="K84" s="22">
        <f>Tableau1[[#This Row],[MONTANTS HT ANNUELS ESTIMATIFS PAR LOTS]]*4</f>
        <v>7200</v>
      </c>
      <c r="L84" s="23">
        <f>Tableau1[[#This Row],[MONTANTS HT ESTIMATIFS / 4 ANS ]]*1.5</f>
        <v>10800</v>
      </c>
    </row>
    <row r="85" spans="1:17" ht="40.5" customHeight="1" x14ac:dyDescent="0.25">
      <c r="A85" s="52" t="s">
        <v>12</v>
      </c>
      <c r="B85" s="30">
        <v>41</v>
      </c>
      <c r="C85" s="30">
        <v>1</v>
      </c>
      <c r="D85" s="30" t="s">
        <v>137</v>
      </c>
      <c r="E85" s="30" t="s">
        <v>138</v>
      </c>
      <c r="F85" s="31">
        <v>140</v>
      </c>
      <c r="G85" s="31" t="s">
        <v>15</v>
      </c>
      <c r="H85" s="31">
        <v>2</v>
      </c>
      <c r="I85" s="31" t="s">
        <v>16</v>
      </c>
      <c r="J85" s="32">
        <v>6500</v>
      </c>
      <c r="K85" s="33">
        <f>Tableau1[[#This Row],[MONTANTS HT ANNUELS ESTIMATIFS PAR LOTS]]*4</f>
        <v>26000</v>
      </c>
      <c r="L85" s="29">
        <f>Tableau1[[#This Row],[MONTANTS HT ESTIMATIFS / 4 ANS ]]*1.5</f>
        <v>39000</v>
      </c>
    </row>
    <row r="86" spans="1:17" ht="40.5" customHeight="1" x14ac:dyDescent="0.25">
      <c r="A86" s="53" t="s">
        <v>12</v>
      </c>
      <c r="B86" s="35">
        <v>41</v>
      </c>
      <c r="C86" s="35">
        <v>2</v>
      </c>
      <c r="D86" s="34" t="s">
        <v>137</v>
      </c>
      <c r="E86" s="34" t="s">
        <v>139</v>
      </c>
      <c r="F86" s="36">
        <v>175</v>
      </c>
      <c r="G86" s="36" t="s">
        <v>15</v>
      </c>
      <c r="H86" s="36">
        <v>0</v>
      </c>
      <c r="I86" s="36" t="s">
        <v>16</v>
      </c>
      <c r="J86" s="33">
        <v>8500</v>
      </c>
      <c r="K86" s="33">
        <f>Tableau1[[#This Row],[MONTANTS HT ANNUELS ESTIMATIFS PAR LOTS]]*4</f>
        <v>34000</v>
      </c>
      <c r="L86" s="29">
        <f>Tableau1[[#This Row],[MONTANTS HT ESTIMATIFS / 4 ANS ]]*1.5</f>
        <v>51000</v>
      </c>
    </row>
    <row r="87" spans="1:17" ht="40.5" customHeight="1" x14ac:dyDescent="0.25">
      <c r="A87" s="51" t="s">
        <v>12</v>
      </c>
      <c r="B87" s="19">
        <v>42</v>
      </c>
      <c r="C87" s="19">
        <v>1</v>
      </c>
      <c r="D87" s="19" t="s">
        <v>140</v>
      </c>
      <c r="E87" s="19" t="s">
        <v>141</v>
      </c>
      <c r="F87" s="20">
        <v>40</v>
      </c>
      <c r="G87" s="20" t="s">
        <v>15</v>
      </c>
      <c r="H87" s="20">
        <v>2</v>
      </c>
      <c r="I87" s="20" t="s">
        <v>16</v>
      </c>
      <c r="J87" s="21">
        <v>2200</v>
      </c>
      <c r="K87" s="22">
        <f>Tableau1[[#This Row],[MONTANTS HT ANNUELS ESTIMATIFS PAR LOTS]]*4</f>
        <v>8800</v>
      </c>
      <c r="L87" s="23">
        <f>Tableau1[[#This Row],[MONTANTS HT ESTIMATIFS / 4 ANS ]]*1.5</f>
        <v>13200</v>
      </c>
    </row>
    <row r="88" spans="1:17" ht="40.5" customHeight="1" x14ac:dyDescent="0.25">
      <c r="A88" s="51" t="s">
        <v>12</v>
      </c>
      <c r="B88" s="19">
        <v>42</v>
      </c>
      <c r="C88" s="19">
        <v>2</v>
      </c>
      <c r="D88" s="19" t="s">
        <v>140</v>
      </c>
      <c r="E88" s="19" t="s">
        <v>138</v>
      </c>
      <c r="F88" s="20">
        <v>10</v>
      </c>
      <c r="G88" s="20" t="s">
        <v>15</v>
      </c>
      <c r="H88" s="20">
        <v>0</v>
      </c>
      <c r="I88" s="20" t="s">
        <v>16</v>
      </c>
      <c r="J88" s="21">
        <v>550</v>
      </c>
      <c r="K88" s="22">
        <f>Tableau1[[#This Row],[MONTANTS HT ANNUELS ESTIMATIFS PAR LOTS]]*4</f>
        <v>2200</v>
      </c>
      <c r="L88" s="23">
        <f>Tableau1[[#This Row],[MONTANTS HT ESTIMATIFS / 4 ANS ]]*1.5</f>
        <v>3300</v>
      </c>
    </row>
    <row r="89" spans="1:17" ht="40.5" customHeight="1" x14ac:dyDescent="0.25">
      <c r="A89" s="52" t="s">
        <v>12</v>
      </c>
      <c r="B89" s="30">
        <v>43</v>
      </c>
      <c r="C89" s="30">
        <v>1</v>
      </c>
      <c r="D89" s="30" t="s">
        <v>142</v>
      </c>
      <c r="E89" s="30" t="s">
        <v>123</v>
      </c>
      <c r="F89" s="31">
        <v>1500</v>
      </c>
      <c r="G89" s="31" t="s">
        <v>15</v>
      </c>
      <c r="H89" s="31">
        <v>2</v>
      </c>
      <c r="I89" s="31" t="s">
        <v>16</v>
      </c>
      <c r="J89" s="32">
        <v>3000</v>
      </c>
      <c r="K89" s="33">
        <f>Tableau1[[#This Row],[MONTANTS HT ANNUELS ESTIMATIFS PAR LOTS]]*4</f>
        <v>12000</v>
      </c>
      <c r="L89" s="29">
        <f>Tableau1[[#This Row],[MONTANTS HT ESTIMATIFS / 4 ANS ]]*1.5</f>
        <v>18000</v>
      </c>
    </row>
    <row r="90" spans="1:17" ht="40.5" customHeight="1" x14ac:dyDescent="0.25">
      <c r="A90" s="53" t="s">
        <v>12</v>
      </c>
      <c r="B90" s="35">
        <v>43</v>
      </c>
      <c r="C90" s="35">
        <v>2</v>
      </c>
      <c r="D90" s="34" t="s">
        <v>142</v>
      </c>
      <c r="E90" s="34" t="s">
        <v>124</v>
      </c>
      <c r="F90" s="36">
        <v>1000</v>
      </c>
      <c r="G90" s="36" t="s">
        <v>15</v>
      </c>
      <c r="H90" s="36">
        <v>0</v>
      </c>
      <c r="I90" s="36" t="s">
        <v>16</v>
      </c>
      <c r="J90" s="33">
        <v>2500</v>
      </c>
      <c r="K90" s="33">
        <f>Tableau1[[#This Row],[MONTANTS HT ANNUELS ESTIMATIFS PAR LOTS]]*4</f>
        <v>10000</v>
      </c>
      <c r="L90" s="29">
        <f>Tableau1[[#This Row],[MONTANTS HT ESTIMATIFS / 4 ANS ]]*1.5</f>
        <v>15000</v>
      </c>
    </row>
    <row r="91" spans="1:17" ht="40.5" customHeight="1" x14ac:dyDescent="0.25">
      <c r="A91" s="51" t="s">
        <v>12</v>
      </c>
      <c r="B91" s="19">
        <v>44</v>
      </c>
      <c r="C91" s="19">
        <v>1</v>
      </c>
      <c r="D91" s="19" t="s">
        <v>143</v>
      </c>
      <c r="E91" s="19" t="s">
        <v>144</v>
      </c>
      <c r="F91" s="20">
        <v>5</v>
      </c>
      <c r="G91" s="20" t="s">
        <v>15</v>
      </c>
      <c r="H91" s="20">
        <v>2</v>
      </c>
      <c r="I91" s="20" t="s">
        <v>16</v>
      </c>
      <c r="J91" s="21">
        <v>5000</v>
      </c>
      <c r="K91" s="22">
        <f>Tableau1[[#This Row],[MONTANTS HT ANNUELS ESTIMATIFS PAR LOTS]]*4</f>
        <v>20000</v>
      </c>
      <c r="L91" s="23">
        <f>Tableau1[[#This Row],[MONTANTS HT ESTIMATIFS / 4 ANS ]]*1.5</f>
        <v>30000</v>
      </c>
    </row>
    <row r="92" spans="1:17" ht="40.5" customHeight="1" x14ac:dyDescent="0.25">
      <c r="A92" s="52" t="s">
        <v>12</v>
      </c>
      <c r="B92" s="30">
        <v>45</v>
      </c>
      <c r="C92" s="30">
        <v>1</v>
      </c>
      <c r="D92" s="30" t="s">
        <v>145</v>
      </c>
      <c r="E92" s="30" t="s">
        <v>146</v>
      </c>
      <c r="F92" s="31">
        <v>20</v>
      </c>
      <c r="G92" s="31" t="s">
        <v>15</v>
      </c>
      <c r="H92" s="31">
        <v>2</v>
      </c>
      <c r="I92" s="31" t="s">
        <v>16</v>
      </c>
      <c r="J92" s="32">
        <v>4000</v>
      </c>
      <c r="K92" s="33">
        <f>Tableau1[[#This Row],[MONTANTS HT ANNUELS ESTIMATIFS PAR LOTS]]*4</f>
        <v>16000</v>
      </c>
      <c r="L92" s="29">
        <f>Tableau1[[#This Row],[MONTANTS HT ESTIMATIFS / 4 ANS ]]*1.5</f>
        <v>24000</v>
      </c>
    </row>
    <row r="93" spans="1:17" ht="40.5" customHeight="1" x14ac:dyDescent="0.25">
      <c r="A93" s="53" t="s">
        <v>12</v>
      </c>
      <c r="B93" s="35">
        <v>45</v>
      </c>
      <c r="C93" s="35">
        <v>2</v>
      </c>
      <c r="D93" s="34" t="s">
        <v>145</v>
      </c>
      <c r="E93" s="34" t="s">
        <v>147</v>
      </c>
      <c r="F93" s="36">
        <v>20</v>
      </c>
      <c r="G93" s="36" t="s">
        <v>15</v>
      </c>
      <c r="H93" s="36">
        <v>0</v>
      </c>
      <c r="I93" s="36" t="s">
        <v>16</v>
      </c>
      <c r="J93" s="33">
        <v>4000</v>
      </c>
      <c r="K93" s="33">
        <f>Tableau1[[#This Row],[MONTANTS HT ANNUELS ESTIMATIFS PAR LOTS]]*4</f>
        <v>16000</v>
      </c>
      <c r="L93" s="29">
        <f>Tableau1[[#This Row],[MONTANTS HT ESTIMATIFS / 4 ANS ]]*1.5</f>
        <v>24000</v>
      </c>
    </row>
    <row r="94" spans="1:17" ht="45" customHeight="1" x14ac:dyDescent="0.25">
      <c r="A94" s="51" t="s">
        <v>12</v>
      </c>
      <c r="B94" s="19">
        <v>46</v>
      </c>
      <c r="C94" s="19">
        <v>1</v>
      </c>
      <c r="D94" s="19" t="s">
        <v>148</v>
      </c>
      <c r="E94" s="19" t="s">
        <v>149</v>
      </c>
      <c r="F94" s="20">
        <v>10</v>
      </c>
      <c r="G94" s="20" t="s">
        <v>15</v>
      </c>
      <c r="H94" s="20">
        <v>2</v>
      </c>
      <c r="I94" s="20" t="s">
        <v>16</v>
      </c>
      <c r="J94" s="21">
        <v>500</v>
      </c>
      <c r="K94" s="22">
        <f>Tableau1[[#This Row],[MONTANTS HT ANNUELS ESTIMATIFS PAR LOTS]]*4</f>
        <v>2000</v>
      </c>
      <c r="L94" s="23">
        <f>Tableau1[[#This Row],[MONTANTS HT ESTIMATIFS / 4 ANS ]]*1.5</f>
        <v>3000</v>
      </c>
    </row>
    <row r="95" spans="1:17" ht="45" customHeight="1" x14ac:dyDescent="0.25">
      <c r="A95" s="51" t="s">
        <v>12</v>
      </c>
      <c r="B95" s="19">
        <v>46</v>
      </c>
      <c r="C95" s="19">
        <v>2</v>
      </c>
      <c r="D95" s="19" t="s">
        <v>148</v>
      </c>
      <c r="E95" s="19" t="s">
        <v>150</v>
      </c>
      <c r="F95" s="20">
        <v>10</v>
      </c>
      <c r="G95" s="20" t="s">
        <v>15</v>
      </c>
      <c r="H95" s="20">
        <v>0</v>
      </c>
      <c r="I95" s="20" t="s">
        <v>16</v>
      </c>
      <c r="J95" s="21">
        <v>500</v>
      </c>
      <c r="K95" s="22">
        <f>Tableau1[[#This Row],[MONTANTS HT ANNUELS ESTIMATIFS PAR LOTS]]*4</f>
        <v>2000</v>
      </c>
      <c r="L95" s="23">
        <f>Tableau1[[#This Row],[MONTANTS HT ESTIMATIFS / 4 ANS ]]*1.5</f>
        <v>3000</v>
      </c>
      <c r="P95" s="70"/>
    </row>
    <row r="96" spans="1:17" ht="45" customHeight="1" x14ac:dyDescent="0.25">
      <c r="A96" s="52" t="s">
        <v>12</v>
      </c>
      <c r="B96" s="30">
        <v>47</v>
      </c>
      <c r="C96" s="30">
        <v>1</v>
      </c>
      <c r="D96" s="30" t="s">
        <v>151</v>
      </c>
      <c r="E96" s="30" t="s">
        <v>152</v>
      </c>
      <c r="F96" s="31">
        <v>70</v>
      </c>
      <c r="G96" s="31" t="s">
        <v>15</v>
      </c>
      <c r="H96" s="31">
        <v>2</v>
      </c>
      <c r="I96" s="31" t="s">
        <v>16</v>
      </c>
      <c r="J96" s="32">
        <v>1200</v>
      </c>
      <c r="K96" s="33">
        <f>Tableau1[[#This Row],[MONTANTS HT ANNUELS ESTIMATIFS PAR LOTS]]*4</f>
        <v>4800</v>
      </c>
      <c r="L96" s="29">
        <f>Tableau1[[#This Row],[MONTANTS HT ESTIMATIFS / 4 ANS ]]*1.5</f>
        <v>7200</v>
      </c>
      <c r="O96" s="61"/>
      <c r="P96" s="70"/>
      <c r="Q96" s="63"/>
    </row>
    <row r="97" spans="1:19" ht="45" customHeight="1" x14ac:dyDescent="0.25">
      <c r="A97" s="53" t="s">
        <v>12</v>
      </c>
      <c r="B97" s="35">
        <v>47</v>
      </c>
      <c r="C97" s="35">
        <v>2</v>
      </c>
      <c r="D97" s="34" t="s">
        <v>151</v>
      </c>
      <c r="E97" s="34" t="s">
        <v>153</v>
      </c>
      <c r="F97" s="36">
        <v>20</v>
      </c>
      <c r="G97" s="36" t="s">
        <v>15</v>
      </c>
      <c r="H97" s="36">
        <v>0</v>
      </c>
      <c r="I97" s="36" t="s">
        <v>16</v>
      </c>
      <c r="J97" s="33">
        <v>240</v>
      </c>
      <c r="K97" s="33">
        <f>Tableau1[[#This Row],[MONTANTS HT ANNUELS ESTIMATIFS PAR LOTS]]*4</f>
        <v>960</v>
      </c>
      <c r="L97" s="29">
        <f>Tableau1[[#This Row],[MONTANTS HT ESTIMATIFS / 4 ANS ]]*1.5</f>
        <v>1440</v>
      </c>
      <c r="P97" s="61"/>
    </row>
    <row r="98" spans="1:19" ht="45" customHeight="1" x14ac:dyDescent="0.25">
      <c r="A98" s="51" t="s">
        <v>12</v>
      </c>
      <c r="B98" s="19">
        <v>48</v>
      </c>
      <c r="C98" s="19">
        <v>1</v>
      </c>
      <c r="D98" s="19" t="s">
        <v>154</v>
      </c>
      <c r="E98" s="19" t="s">
        <v>155</v>
      </c>
      <c r="F98" s="20">
        <v>950</v>
      </c>
      <c r="G98" s="20" t="s">
        <v>15</v>
      </c>
      <c r="H98" s="20">
        <v>2</v>
      </c>
      <c r="I98" s="20" t="s">
        <v>16</v>
      </c>
      <c r="J98" s="21">
        <v>12000</v>
      </c>
      <c r="K98" s="22">
        <f>Tableau1[[#This Row],[MONTANTS HT ANNUELS ESTIMATIFS PAR LOTS]]*4</f>
        <v>48000</v>
      </c>
      <c r="L98" s="23">
        <f>Tableau1[[#This Row],[MONTANTS HT ESTIMATIFS / 4 ANS ]]*1.5</f>
        <v>72000</v>
      </c>
    </row>
    <row r="99" spans="1:19" ht="45" customHeight="1" x14ac:dyDescent="0.25">
      <c r="A99" s="52" t="s">
        <v>12</v>
      </c>
      <c r="B99" s="30">
        <v>49</v>
      </c>
      <c r="C99" s="30">
        <v>1</v>
      </c>
      <c r="D99" s="30" t="s">
        <v>156</v>
      </c>
      <c r="E99" s="30" t="s">
        <v>157</v>
      </c>
      <c r="F99" s="31">
        <v>25</v>
      </c>
      <c r="G99" s="31" t="s">
        <v>15</v>
      </c>
      <c r="H99" s="31">
        <v>2</v>
      </c>
      <c r="I99" s="31" t="s">
        <v>16</v>
      </c>
      <c r="J99" s="32">
        <v>2000</v>
      </c>
      <c r="K99" s="33">
        <f>Tableau1[[#This Row],[MONTANTS HT ANNUELS ESTIMATIFS PAR LOTS]]*4</f>
        <v>8000</v>
      </c>
      <c r="L99" s="29">
        <f>Tableau1[[#This Row],[MONTANTS HT ESTIMATIFS / 4 ANS ]]*1.5</f>
        <v>12000</v>
      </c>
    </row>
    <row r="100" spans="1:19" ht="45" customHeight="1" x14ac:dyDescent="0.25">
      <c r="A100" s="53" t="s">
        <v>12</v>
      </c>
      <c r="B100" s="35">
        <v>49</v>
      </c>
      <c r="C100" s="35">
        <v>2</v>
      </c>
      <c r="D100" s="34" t="s">
        <v>156</v>
      </c>
      <c r="E100" s="34" t="s">
        <v>158</v>
      </c>
      <c r="F100" s="36">
        <v>30</v>
      </c>
      <c r="G100" s="36" t="s">
        <v>15</v>
      </c>
      <c r="H100" s="36">
        <v>0</v>
      </c>
      <c r="I100" s="36" t="s">
        <v>16</v>
      </c>
      <c r="J100" s="33">
        <v>2500</v>
      </c>
      <c r="K100" s="33">
        <f>Tableau1[[#This Row],[MONTANTS HT ANNUELS ESTIMATIFS PAR LOTS]]*4</f>
        <v>10000</v>
      </c>
      <c r="L100" s="29">
        <f>Tableau1[[#This Row],[MONTANTS HT ESTIMATIFS / 4 ANS ]]*1.5</f>
        <v>15000</v>
      </c>
    </row>
    <row r="101" spans="1:19" ht="45" customHeight="1" x14ac:dyDescent="0.25">
      <c r="A101" s="51" t="s">
        <v>12</v>
      </c>
      <c r="B101" s="19">
        <v>50</v>
      </c>
      <c r="C101" s="19">
        <v>1</v>
      </c>
      <c r="D101" s="19" t="s">
        <v>159</v>
      </c>
      <c r="E101" s="19" t="s">
        <v>160</v>
      </c>
      <c r="F101" s="20">
        <v>90</v>
      </c>
      <c r="G101" s="20" t="s">
        <v>15</v>
      </c>
      <c r="H101" s="20">
        <v>2</v>
      </c>
      <c r="I101" s="20" t="s">
        <v>16</v>
      </c>
      <c r="J101" s="21">
        <v>7500</v>
      </c>
      <c r="K101" s="22">
        <f>Tableau1[[#This Row],[MONTANTS HT ANNUELS ESTIMATIFS PAR LOTS]]*4</f>
        <v>30000</v>
      </c>
      <c r="L101" s="23">
        <f>Tableau1[[#This Row],[MONTANTS HT ESTIMATIFS / 4 ANS ]]*1.5</f>
        <v>45000</v>
      </c>
    </row>
    <row r="102" spans="1:19" ht="45" customHeight="1" x14ac:dyDescent="0.25">
      <c r="A102" s="52" t="s">
        <v>12</v>
      </c>
      <c r="B102" s="30">
        <v>51</v>
      </c>
      <c r="C102" s="30">
        <v>1</v>
      </c>
      <c r="D102" s="30" t="s">
        <v>161</v>
      </c>
      <c r="E102" s="30" t="s">
        <v>162</v>
      </c>
      <c r="F102" s="31">
        <v>90</v>
      </c>
      <c r="G102" s="31" t="s">
        <v>34</v>
      </c>
      <c r="H102" s="31">
        <v>2</v>
      </c>
      <c r="I102" s="31" t="s">
        <v>16</v>
      </c>
      <c r="J102" s="32">
        <v>4500</v>
      </c>
      <c r="K102" s="33">
        <f>Tableau1[[#This Row],[MONTANTS HT ANNUELS ESTIMATIFS PAR LOTS]]*4</f>
        <v>18000</v>
      </c>
      <c r="L102" s="29">
        <f>Tableau1[[#This Row],[MONTANTS HT ESTIMATIFS / 4 ANS ]]*1.5</f>
        <v>27000</v>
      </c>
      <c r="M102" s="4"/>
    </row>
    <row r="103" spans="1:19" ht="45" customHeight="1" x14ac:dyDescent="0.25">
      <c r="A103" s="53" t="s">
        <v>12</v>
      </c>
      <c r="B103" s="35">
        <v>51</v>
      </c>
      <c r="C103" s="35">
        <v>2</v>
      </c>
      <c r="D103" s="34" t="s">
        <v>161</v>
      </c>
      <c r="E103" s="34" t="s">
        <v>163</v>
      </c>
      <c r="F103" s="36">
        <v>170</v>
      </c>
      <c r="G103" s="36" t="s">
        <v>34</v>
      </c>
      <c r="H103" s="36">
        <v>0</v>
      </c>
      <c r="I103" s="36" t="s">
        <v>16</v>
      </c>
      <c r="J103" s="33">
        <v>8000</v>
      </c>
      <c r="K103" s="33">
        <f>Tableau1[[#This Row],[MONTANTS HT ANNUELS ESTIMATIFS PAR LOTS]]*4</f>
        <v>32000</v>
      </c>
      <c r="L103" s="29">
        <f>Tableau1[[#This Row],[MONTANTS HT ESTIMATIFS / 4 ANS ]]*1.5</f>
        <v>48000</v>
      </c>
      <c r="Q103" s="63"/>
    </row>
    <row r="104" spans="1:19" ht="45" customHeight="1" x14ac:dyDescent="0.25">
      <c r="A104" s="51" t="s">
        <v>12</v>
      </c>
      <c r="B104" s="19">
        <v>52</v>
      </c>
      <c r="C104" s="19">
        <v>1</v>
      </c>
      <c r="D104" s="19" t="s">
        <v>164</v>
      </c>
      <c r="E104" s="19" t="s">
        <v>165</v>
      </c>
      <c r="F104" s="20">
        <v>30</v>
      </c>
      <c r="G104" s="20" t="s">
        <v>15</v>
      </c>
      <c r="H104" s="20">
        <v>2</v>
      </c>
      <c r="I104" s="20" t="s">
        <v>16</v>
      </c>
      <c r="J104" s="21">
        <v>3500</v>
      </c>
      <c r="K104" s="22">
        <f>Tableau1[[#This Row],[MONTANTS HT ANNUELS ESTIMATIFS PAR LOTS]]*4</f>
        <v>14000</v>
      </c>
      <c r="L104" s="23">
        <f>Tableau1[[#This Row],[MONTANTS HT ESTIMATIFS / 4 ANS ]]*1.5</f>
        <v>21000</v>
      </c>
    </row>
    <row r="105" spans="1:19" ht="45" customHeight="1" x14ac:dyDescent="0.25">
      <c r="A105" s="51" t="s">
        <v>12</v>
      </c>
      <c r="B105" s="19">
        <v>52</v>
      </c>
      <c r="C105" s="19">
        <v>2</v>
      </c>
      <c r="D105" s="19" t="s">
        <v>164</v>
      </c>
      <c r="E105" s="19" t="s">
        <v>166</v>
      </c>
      <c r="F105" s="20">
        <v>20</v>
      </c>
      <c r="G105" s="20" t="s">
        <v>15</v>
      </c>
      <c r="H105" s="20">
        <v>0</v>
      </c>
      <c r="I105" s="20" t="s">
        <v>16</v>
      </c>
      <c r="J105" s="21">
        <v>2300</v>
      </c>
      <c r="K105" s="22">
        <f>Tableau1[[#This Row],[MONTANTS HT ANNUELS ESTIMATIFS PAR LOTS]]*4</f>
        <v>9200</v>
      </c>
      <c r="L105" s="23">
        <f>Tableau1[[#This Row],[MONTANTS HT ESTIMATIFS / 4 ANS ]]*1.5</f>
        <v>13800</v>
      </c>
    </row>
    <row r="106" spans="1:19" ht="36" customHeight="1" x14ac:dyDescent="0.25">
      <c r="A106" s="53" t="s">
        <v>12</v>
      </c>
      <c r="B106" s="38">
        <v>53</v>
      </c>
      <c r="C106" s="38">
        <v>1</v>
      </c>
      <c r="D106" s="37" t="s">
        <v>167</v>
      </c>
      <c r="E106" s="34" t="s">
        <v>168</v>
      </c>
      <c r="F106" s="39">
        <v>10</v>
      </c>
      <c r="G106" s="39" t="s">
        <v>15</v>
      </c>
      <c r="H106" s="39">
        <v>2</v>
      </c>
      <c r="I106" s="39" t="s">
        <v>16</v>
      </c>
      <c r="J106" s="40">
        <v>1500</v>
      </c>
      <c r="K106" s="33">
        <f>Tableau1[[#This Row],[MONTANTS HT ANNUELS ESTIMATIFS PAR LOTS]]*4</f>
        <v>6000</v>
      </c>
      <c r="L106" s="29">
        <f>Tableau1[[#This Row],[MONTANTS HT ESTIMATIFS / 4 ANS ]]*1.5</f>
        <v>9000</v>
      </c>
      <c r="Q106" s="63"/>
    </row>
    <row r="107" spans="1:19" ht="36" customHeight="1" x14ac:dyDescent="0.25">
      <c r="A107" s="53" t="s">
        <v>12</v>
      </c>
      <c r="B107" s="38">
        <v>53</v>
      </c>
      <c r="C107" s="38">
        <v>2</v>
      </c>
      <c r="D107" s="37" t="s">
        <v>167</v>
      </c>
      <c r="E107" s="34" t="s">
        <v>169</v>
      </c>
      <c r="F107" s="39">
        <v>10</v>
      </c>
      <c r="G107" s="39" t="s">
        <v>15</v>
      </c>
      <c r="H107" s="39">
        <v>0</v>
      </c>
      <c r="I107" s="39" t="s">
        <v>16</v>
      </c>
      <c r="J107" s="40">
        <v>1500</v>
      </c>
      <c r="K107" s="33">
        <f>Tableau1[[#This Row],[MONTANTS HT ANNUELS ESTIMATIFS PAR LOTS]]*4</f>
        <v>6000</v>
      </c>
      <c r="L107" s="29">
        <f>Tableau1[[#This Row],[MONTANTS HT ESTIMATIFS / 4 ANS ]]*1.5</f>
        <v>9000</v>
      </c>
      <c r="M107" s="4"/>
      <c r="N107" s="4"/>
    </row>
    <row r="108" spans="1:19" ht="38.25" x14ac:dyDescent="0.25">
      <c r="A108" s="51" t="s">
        <v>12</v>
      </c>
      <c r="B108" s="19">
        <v>54</v>
      </c>
      <c r="C108" s="19">
        <v>1</v>
      </c>
      <c r="D108" s="19" t="s">
        <v>207</v>
      </c>
      <c r="E108" s="19" t="s">
        <v>208</v>
      </c>
      <c r="F108" s="20">
        <v>140</v>
      </c>
      <c r="G108" s="20" t="s">
        <v>15</v>
      </c>
      <c r="H108" s="20">
        <v>2</v>
      </c>
      <c r="I108" s="20" t="s">
        <v>16</v>
      </c>
      <c r="J108" s="21">
        <v>33600</v>
      </c>
      <c r="K108" s="21">
        <f>Tableau1[[#This Row],[MONTANTS HT ANNUELS ESTIMATIFS PAR LOTS]]*4</f>
        <v>134400</v>
      </c>
      <c r="L108" s="43">
        <f>Tableau1[[#This Row],[MONTANTS HT ESTIMATIFS / 4 ANS ]]*1.5</f>
        <v>201600</v>
      </c>
      <c r="M108" s="4"/>
      <c r="N108" s="4"/>
      <c r="O108" s="61"/>
      <c r="Q108" s="63"/>
      <c r="R108" s="61"/>
      <c r="S108" s="65"/>
    </row>
    <row r="109" spans="1:19" ht="38.25" x14ac:dyDescent="0.25">
      <c r="A109" s="51" t="s">
        <v>12</v>
      </c>
      <c r="B109" s="19">
        <v>54</v>
      </c>
      <c r="C109" s="19">
        <v>2</v>
      </c>
      <c r="D109" s="19" t="s">
        <v>207</v>
      </c>
      <c r="E109" s="19" t="s">
        <v>209</v>
      </c>
      <c r="F109" s="20">
        <v>110</v>
      </c>
      <c r="G109" s="20" t="s">
        <v>15</v>
      </c>
      <c r="H109" s="20">
        <v>0</v>
      </c>
      <c r="I109" s="20" t="s">
        <v>16</v>
      </c>
      <c r="J109" s="21">
        <v>26400</v>
      </c>
      <c r="K109" s="21">
        <f>Tableau1[[#This Row],[MONTANTS HT ANNUELS ESTIMATIFS PAR LOTS]]*4</f>
        <v>105600</v>
      </c>
      <c r="L109" s="43">
        <f>Tableau1[[#This Row],[MONTANTS HT ESTIMATIFS / 4 ANS ]]*1.5</f>
        <v>158400</v>
      </c>
      <c r="M109" s="4"/>
      <c r="N109" s="4"/>
      <c r="Q109" s="63"/>
    </row>
    <row r="110" spans="1:19" ht="39.75" customHeight="1" x14ac:dyDescent="0.25">
      <c r="A110" s="52" t="s">
        <v>170</v>
      </c>
      <c r="B110" s="30">
        <v>55</v>
      </c>
      <c r="C110" s="30">
        <v>1</v>
      </c>
      <c r="D110" s="30" t="s">
        <v>171</v>
      </c>
      <c r="E110" s="30" t="s">
        <v>172</v>
      </c>
      <c r="F110" s="31">
        <v>100</v>
      </c>
      <c r="G110" s="31" t="s">
        <v>15</v>
      </c>
      <c r="H110" s="31">
        <v>0</v>
      </c>
      <c r="I110" s="31" t="s">
        <v>16</v>
      </c>
      <c r="J110" s="32">
        <v>6434.9999999999991</v>
      </c>
      <c r="K110" s="33">
        <f>Tableau1[[#This Row],[MONTANTS HT ANNUELS ESTIMATIFS PAR LOTS]]*4</f>
        <v>25739.999999999996</v>
      </c>
      <c r="L110" s="29">
        <f>Tableau1[[#This Row],[MONTANTS HT ESTIMATIFS / 4 ANS ]]*1.5</f>
        <v>38609.999999999993</v>
      </c>
      <c r="N110" s="42"/>
      <c r="Q110" s="70"/>
    </row>
    <row r="111" spans="1:19" ht="39.75" customHeight="1" x14ac:dyDescent="0.25">
      <c r="A111" s="51" t="s">
        <v>170</v>
      </c>
      <c r="B111" s="19">
        <v>56</v>
      </c>
      <c r="C111" s="19">
        <v>1</v>
      </c>
      <c r="D111" s="19" t="s">
        <v>173</v>
      </c>
      <c r="E111" s="19" t="s">
        <v>174</v>
      </c>
      <c r="F111" s="20">
        <v>100</v>
      </c>
      <c r="G111" s="20" t="s">
        <v>15</v>
      </c>
      <c r="H111" s="20">
        <v>0</v>
      </c>
      <c r="I111" s="20" t="s">
        <v>16</v>
      </c>
      <c r="J111" s="21">
        <v>4139</v>
      </c>
      <c r="K111" s="22">
        <f>Tableau1[[#This Row],[MONTANTS HT ANNUELS ESTIMATIFS PAR LOTS]]*4</f>
        <v>16556</v>
      </c>
      <c r="L111" s="23">
        <f>Tableau1[[#This Row],[MONTANTS HT ESTIMATIFS / 4 ANS ]]*1.5</f>
        <v>24834</v>
      </c>
      <c r="Q111" s="70"/>
    </row>
    <row r="112" spans="1:19" ht="39.75" customHeight="1" x14ac:dyDescent="0.25">
      <c r="A112" s="52" t="s">
        <v>170</v>
      </c>
      <c r="B112" s="30">
        <v>57</v>
      </c>
      <c r="C112" s="30">
        <v>1</v>
      </c>
      <c r="D112" s="30" t="s">
        <v>175</v>
      </c>
      <c r="E112" s="30" t="s">
        <v>176</v>
      </c>
      <c r="F112" s="31">
        <v>150</v>
      </c>
      <c r="G112" s="31" t="s">
        <v>15</v>
      </c>
      <c r="H112" s="31">
        <v>0</v>
      </c>
      <c r="I112" s="31" t="s">
        <v>16</v>
      </c>
      <c r="J112" s="32">
        <v>54562.5</v>
      </c>
      <c r="K112" s="33">
        <f>Tableau1[[#This Row],[MONTANTS HT ANNUELS ESTIMATIFS PAR LOTS]]*4</f>
        <v>218250</v>
      </c>
      <c r="L112" s="29">
        <f>Tableau1[[#This Row],[MONTANTS HT ESTIMATIFS / 4 ANS ]]*1.5</f>
        <v>327375</v>
      </c>
      <c r="Q112" s="70"/>
    </row>
    <row r="113" spans="1:12" ht="39.75" customHeight="1" x14ac:dyDescent="0.25">
      <c r="A113" s="51" t="s">
        <v>170</v>
      </c>
      <c r="B113" s="19">
        <v>58</v>
      </c>
      <c r="C113" s="19">
        <v>1</v>
      </c>
      <c r="D113" s="19" t="s">
        <v>177</v>
      </c>
      <c r="E113" s="19" t="s">
        <v>178</v>
      </c>
      <c r="F113" s="20">
        <v>50</v>
      </c>
      <c r="G113" s="20" t="s">
        <v>15</v>
      </c>
      <c r="H113" s="20">
        <v>0</v>
      </c>
      <c r="I113" s="20" t="s">
        <v>16</v>
      </c>
      <c r="J113" s="21">
        <v>30805.5</v>
      </c>
      <c r="K113" s="22">
        <f>Tableau1[[#This Row],[MONTANTS HT ANNUELS ESTIMATIFS PAR LOTS]]*4</f>
        <v>123222</v>
      </c>
      <c r="L113" s="23">
        <f>Tableau1[[#This Row],[MONTANTS HT ESTIMATIFS / 4 ANS ]]*1.5</f>
        <v>184833</v>
      </c>
    </row>
    <row r="114" spans="1:12" ht="39.75" customHeight="1" x14ac:dyDescent="0.25">
      <c r="A114" s="51" t="s">
        <v>170</v>
      </c>
      <c r="B114" s="19">
        <v>58</v>
      </c>
      <c r="C114" s="19">
        <v>2</v>
      </c>
      <c r="D114" s="19" t="s">
        <v>177</v>
      </c>
      <c r="E114" s="19" t="s">
        <v>179</v>
      </c>
      <c r="F114" s="20">
        <v>1</v>
      </c>
      <c r="G114" s="20" t="s">
        <v>15</v>
      </c>
      <c r="H114" s="20">
        <v>0</v>
      </c>
      <c r="I114" s="20" t="s">
        <v>16</v>
      </c>
      <c r="J114" s="21">
        <v>616.11</v>
      </c>
      <c r="K114" s="22">
        <f>Tableau1[[#This Row],[MONTANTS HT ANNUELS ESTIMATIFS PAR LOTS]]*4</f>
        <v>2464.44</v>
      </c>
      <c r="L114" s="23">
        <f>Tableau1[[#This Row],[MONTANTS HT ESTIMATIFS / 4 ANS ]]*1.5</f>
        <v>3696.66</v>
      </c>
    </row>
    <row r="115" spans="1:12" ht="43.5" customHeight="1" x14ac:dyDescent="0.25">
      <c r="A115" s="53" t="s">
        <v>170</v>
      </c>
      <c r="B115" s="35">
        <v>59</v>
      </c>
      <c r="C115" s="35">
        <v>1</v>
      </c>
      <c r="D115" s="34" t="s">
        <v>180</v>
      </c>
      <c r="E115" s="34" t="s">
        <v>181</v>
      </c>
      <c r="F115" s="36">
        <v>10</v>
      </c>
      <c r="G115" s="36" t="s">
        <v>15</v>
      </c>
      <c r="H115" s="36">
        <v>0</v>
      </c>
      <c r="I115" s="36" t="s">
        <v>16</v>
      </c>
      <c r="J115" s="33">
        <v>6161.1</v>
      </c>
      <c r="K115" s="33">
        <f>Tableau1[[#This Row],[MONTANTS HT ANNUELS ESTIMATIFS PAR LOTS]]*4</f>
        <v>24644.400000000001</v>
      </c>
      <c r="L115" s="29">
        <f>Tableau1[[#This Row],[MONTANTS HT ESTIMATIFS / 4 ANS ]]*1.5</f>
        <v>36966.600000000006</v>
      </c>
    </row>
    <row r="116" spans="1:12" ht="43.5" customHeight="1" x14ac:dyDescent="0.25">
      <c r="A116" s="52" t="s">
        <v>170</v>
      </c>
      <c r="B116" s="30">
        <v>59</v>
      </c>
      <c r="C116" s="30">
        <v>2</v>
      </c>
      <c r="D116" s="30" t="s">
        <v>180</v>
      </c>
      <c r="E116" s="30" t="s">
        <v>179</v>
      </c>
      <c r="F116" s="31">
        <v>1</v>
      </c>
      <c r="G116" s="31" t="s">
        <v>15</v>
      </c>
      <c r="H116" s="31">
        <v>0</v>
      </c>
      <c r="I116" s="31" t="s">
        <v>16</v>
      </c>
      <c r="J116" s="32">
        <v>616.11</v>
      </c>
      <c r="K116" s="33">
        <f>Tableau1[[#This Row],[MONTANTS HT ANNUELS ESTIMATIFS PAR LOTS]]*4</f>
        <v>2464.44</v>
      </c>
      <c r="L116" s="29">
        <f>Tableau1[[#This Row],[MONTANTS HT ESTIMATIFS / 4 ANS ]]*1.5</f>
        <v>3696.66</v>
      </c>
    </row>
    <row r="117" spans="1:12" ht="42.75" customHeight="1" x14ac:dyDescent="0.25">
      <c r="A117" s="51" t="s">
        <v>170</v>
      </c>
      <c r="B117" s="19">
        <v>60</v>
      </c>
      <c r="C117" s="19">
        <v>1</v>
      </c>
      <c r="D117" s="19" t="s">
        <v>182</v>
      </c>
      <c r="E117" s="19" t="s">
        <v>183</v>
      </c>
      <c r="F117" s="20">
        <v>140</v>
      </c>
      <c r="G117" s="20" t="s">
        <v>15</v>
      </c>
      <c r="H117" s="20">
        <v>0</v>
      </c>
      <c r="I117" s="20" t="s">
        <v>16</v>
      </c>
      <c r="J117" s="21">
        <v>86255.400000000009</v>
      </c>
      <c r="K117" s="22">
        <f>Tableau1[[#This Row],[MONTANTS HT ANNUELS ESTIMATIFS PAR LOTS]]*4</f>
        <v>345021.60000000003</v>
      </c>
      <c r="L117" s="23">
        <f>Tableau1[[#This Row],[MONTANTS HT ESTIMATIFS / 4 ANS ]]*1.5</f>
        <v>517532.4</v>
      </c>
    </row>
    <row r="118" spans="1:12" ht="42.75" customHeight="1" x14ac:dyDescent="0.25">
      <c r="A118" s="51" t="s">
        <v>170</v>
      </c>
      <c r="B118" s="19">
        <v>60</v>
      </c>
      <c r="C118" s="19">
        <v>2</v>
      </c>
      <c r="D118" s="19" t="s">
        <v>182</v>
      </c>
      <c r="E118" s="19" t="s">
        <v>184</v>
      </c>
      <c r="F118" s="20">
        <v>1</v>
      </c>
      <c r="G118" s="20" t="s">
        <v>15</v>
      </c>
      <c r="H118" s="20">
        <v>0</v>
      </c>
      <c r="I118" s="20" t="s">
        <v>16</v>
      </c>
      <c r="J118" s="21">
        <v>616.11</v>
      </c>
      <c r="K118" s="22">
        <f>Tableau1[[#This Row],[MONTANTS HT ANNUELS ESTIMATIFS PAR LOTS]]*4</f>
        <v>2464.44</v>
      </c>
      <c r="L118" s="23">
        <f>Tableau1[[#This Row],[MONTANTS HT ESTIMATIFS / 4 ANS ]]*1.5</f>
        <v>3696.66</v>
      </c>
    </row>
    <row r="119" spans="1:12" ht="42.75" customHeight="1" x14ac:dyDescent="0.25">
      <c r="A119" s="53" t="s">
        <v>170</v>
      </c>
      <c r="B119" s="35">
        <v>61</v>
      </c>
      <c r="C119" s="35">
        <v>1</v>
      </c>
      <c r="D119" s="34" t="s">
        <v>185</v>
      </c>
      <c r="E119" s="34" t="s">
        <v>186</v>
      </c>
      <c r="F119" s="36">
        <v>200</v>
      </c>
      <c r="G119" s="36" t="s">
        <v>15</v>
      </c>
      <c r="H119" s="36">
        <v>0</v>
      </c>
      <c r="I119" s="36" t="s">
        <v>16</v>
      </c>
      <c r="J119" s="33">
        <v>118000</v>
      </c>
      <c r="K119" s="33">
        <f>Tableau1[[#This Row],[MONTANTS HT ANNUELS ESTIMATIFS PAR LOTS]]*4</f>
        <v>472000</v>
      </c>
      <c r="L119" s="29">
        <f>Tableau1[[#This Row],[MONTANTS HT ESTIMATIFS / 4 ANS ]]*1.5</f>
        <v>708000</v>
      </c>
    </row>
    <row r="120" spans="1:12" ht="42.75" customHeight="1" x14ac:dyDescent="0.25">
      <c r="A120" s="52" t="s">
        <v>170</v>
      </c>
      <c r="B120" s="30">
        <v>61</v>
      </c>
      <c r="C120" s="30">
        <v>2</v>
      </c>
      <c r="D120" s="30" t="s">
        <v>185</v>
      </c>
      <c r="E120" s="30" t="s">
        <v>179</v>
      </c>
      <c r="F120" s="31">
        <v>1</v>
      </c>
      <c r="G120" s="31" t="s">
        <v>15</v>
      </c>
      <c r="H120" s="31">
        <v>0</v>
      </c>
      <c r="I120" s="31" t="s">
        <v>16</v>
      </c>
      <c r="J120" s="32">
        <v>590</v>
      </c>
      <c r="K120" s="33">
        <f>Tableau1[[#This Row],[MONTANTS HT ANNUELS ESTIMATIFS PAR LOTS]]*4</f>
        <v>2360</v>
      </c>
      <c r="L120" s="29">
        <f>Tableau1[[#This Row],[MONTANTS HT ESTIMATIFS / 4 ANS ]]*1.5</f>
        <v>3540</v>
      </c>
    </row>
    <row r="121" spans="1:12" ht="42.75" customHeight="1" x14ac:dyDescent="0.25">
      <c r="A121" s="51" t="s">
        <v>170</v>
      </c>
      <c r="B121" s="19">
        <v>62</v>
      </c>
      <c r="C121" s="19">
        <v>1</v>
      </c>
      <c r="D121" s="19" t="s">
        <v>187</v>
      </c>
      <c r="E121" s="19" t="s">
        <v>188</v>
      </c>
      <c r="F121" s="20">
        <v>2</v>
      </c>
      <c r="G121" s="20" t="s">
        <v>15</v>
      </c>
      <c r="H121" s="20">
        <v>0</v>
      </c>
      <c r="I121" s="20" t="s">
        <v>16</v>
      </c>
      <c r="J121" s="21">
        <v>1232.22</v>
      </c>
      <c r="K121" s="22">
        <f>Tableau1[[#This Row],[MONTANTS HT ANNUELS ESTIMATIFS PAR LOTS]]*4</f>
        <v>4928.88</v>
      </c>
      <c r="L121" s="23">
        <f>Tableau1[[#This Row],[MONTANTS HT ESTIMATIFS / 4 ANS ]]*1.5</f>
        <v>7393.32</v>
      </c>
    </row>
    <row r="122" spans="1:12" ht="42.75" customHeight="1" x14ac:dyDescent="0.25">
      <c r="A122" s="51" t="s">
        <v>170</v>
      </c>
      <c r="B122" s="19">
        <v>62</v>
      </c>
      <c r="C122" s="19">
        <v>2</v>
      </c>
      <c r="D122" s="19" t="s">
        <v>187</v>
      </c>
      <c r="E122" s="19" t="s">
        <v>179</v>
      </c>
      <c r="F122" s="20">
        <v>1</v>
      </c>
      <c r="G122" s="20" t="s">
        <v>15</v>
      </c>
      <c r="H122" s="20">
        <v>0</v>
      </c>
      <c r="I122" s="20" t="s">
        <v>16</v>
      </c>
      <c r="J122" s="21">
        <v>616.11</v>
      </c>
      <c r="K122" s="22">
        <f>Tableau1[[#This Row],[MONTANTS HT ANNUELS ESTIMATIFS PAR LOTS]]*4</f>
        <v>2464.44</v>
      </c>
      <c r="L122" s="23">
        <f>Tableau1[[#This Row],[MONTANTS HT ESTIMATIFS / 4 ANS ]]*1.5</f>
        <v>3696.66</v>
      </c>
    </row>
    <row r="123" spans="1:12" ht="42.75" customHeight="1" x14ac:dyDescent="0.25">
      <c r="A123" s="53" t="s">
        <v>170</v>
      </c>
      <c r="B123" s="35">
        <v>63</v>
      </c>
      <c r="C123" s="35">
        <v>1</v>
      </c>
      <c r="D123" s="34" t="s">
        <v>189</v>
      </c>
      <c r="E123" s="34" t="s">
        <v>190</v>
      </c>
      <c r="F123" s="36">
        <v>3</v>
      </c>
      <c r="G123" s="36" t="s">
        <v>15</v>
      </c>
      <c r="H123" s="36">
        <v>0</v>
      </c>
      <c r="I123" s="36" t="s">
        <v>16</v>
      </c>
      <c r="J123" s="33">
        <v>1903.23</v>
      </c>
      <c r="K123" s="33">
        <f>Tableau1[[#This Row],[MONTANTS HT ANNUELS ESTIMATIFS PAR LOTS]]*4</f>
        <v>7612.92</v>
      </c>
      <c r="L123" s="29">
        <f>Tableau1[[#This Row],[MONTANTS HT ESTIMATIFS / 4 ANS ]]*1.5</f>
        <v>11419.380000000001</v>
      </c>
    </row>
    <row r="124" spans="1:12" ht="42.75" customHeight="1" x14ac:dyDescent="0.25">
      <c r="A124" s="52" t="s">
        <v>170</v>
      </c>
      <c r="B124" s="30">
        <v>63</v>
      </c>
      <c r="C124" s="30">
        <v>2</v>
      </c>
      <c r="D124" s="30" t="s">
        <v>189</v>
      </c>
      <c r="E124" s="30" t="s">
        <v>179</v>
      </c>
      <c r="F124" s="31">
        <v>1</v>
      </c>
      <c r="G124" s="31" t="s">
        <v>15</v>
      </c>
      <c r="H124" s="31">
        <v>0</v>
      </c>
      <c r="I124" s="31" t="s">
        <v>16</v>
      </c>
      <c r="J124" s="32">
        <v>634.41</v>
      </c>
      <c r="K124" s="33">
        <f>Tableau1[[#This Row],[MONTANTS HT ANNUELS ESTIMATIFS PAR LOTS]]*4</f>
        <v>2537.64</v>
      </c>
      <c r="L124" s="29">
        <f>Tableau1[[#This Row],[MONTANTS HT ESTIMATIFS / 4 ANS ]]*1.5</f>
        <v>3806.46</v>
      </c>
    </row>
    <row r="125" spans="1:12" ht="33.75" customHeight="1" x14ac:dyDescent="0.25">
      <c r="A125" s="51" t="s">
        <v>170</v>
      </c>
      <c r="B125" s="19">
        <v>64</v>
      </c>
      <c r="C125" s="19">
        <v>1</v>
      </c>
      <c r="D125" s="19" t="s">
        <v>191</v>
      </c>
      <c r="E125" s="19" t="s">
        <v>192</v>
      </c>
      <c r="F125" s="20">
        <v>120</v>
      </c>
      <c r="G125" s="20" t="s">
        <v>15</v>
      </c>
      <c r="H125" s="20">
        <v>0</v>
      </c>
      <c r="I125" s="20" t="s">
        <v>16</v>
      </c>
      <c r="J125" s="21">
        <v>78374.399999999994</v>
      </c>
      <c r="K125" s="22">
        <f>Tableau1[[#This Row],[MONTANTS HT ANNUELS ESTIMATIFS PAR LOTS]]*4</f>
        <v>313497.59999999998</v>
      </c>
      <c r="L125" s="23">
        <f>Tableau1[[#This Row],[MONTANTS HT ESTIMATIFS / 4 ANS ]]*1.5</f>
        <v>470246.39999999997</v>
      </c>
    </row>
    <row r="126" spans="1:12" ht="33.75" customHeight="1" x14ac:dyDescent="0.25">
      <c r="A126" s="51" t="s">
        <v>170</v>
      </c>
      <c r="B126" s="19">
        <v>64</v>
      </c>
      <c r="C126" s="19">
        <v>2</v>
      </c>
      <c r="D126" s="19" t="s">
        <v>191</v>
      </c>
      <c r="E126" s="19" t="s">
        <v>179</v>
      </c>
      <c r="F126" s="20">
        <v>1</v>
      </c>
      <c r="G126" s="20" t="s">
        <v>15</v>
      </c>
      <c r="H126" s="20">
        <v>0</v>
      </c>
      <c r="I126" s="20" t="s">
        <v>16</v>
      </c>
      <c r="J126" s="21">
        <v>653.12</v>
      </c>
      <c r="K126" s="22">
        <f>Tableau1[[#This Row],[MONTANTS HT ANNUELS ESTIMATIFS PAR LOTS]]*4</f>
        <v>2612.48</v>
      </c>
      <c r="L126" s="23">
        <f>Tableau1[[#This Row],[MONTANTS HT ESTIMATIFS / 4 ANS ]]*1.5</f>
        <v>3918.7200000000003</v>
      </c>
    </row>
    <row r="127" spans="1:12" ht="42.75" customHeight="1" x14ac:dyDescent="0.25">
      <c r="A127" s="53" t="s">
        <v>170</v>
      </c>
      <c r="B127" s="35">
        <v>65</v>
      </c>
      <c r="C127" s="35">
        <v>1</v>
      </c>
      <c r="D127" s="34" t="s">
        <v>193</v>
      </c>
      <c r="E127" s="34" t="s">
        <v>194</v>
      </c>
      <c r="F127" s="36">
        <v>20</v>
      </c>
      <c r="G127" s="36" t="s">
        <v>15</v>
      </c>
      <c r="H127" s="36">
        <v>0</v>
      </c>
      <c r="I127" s="36" t="s">
        <v>16</v>
      </c>
      <c r="J127" s="33">
        <v>12371.228000000001</v>
      </c>
      <c r="K127" s="33">
        <f>Tableau1[[#This Row],[MONTANTS HT ANNUELS ESTIMATIFS PAR LOTS]]*4</f>
        <v>49484.912000000004</v>
      </c>
      <c r="L127" s="29">
        <f>Tableau1[[#This Row],[MONTANTS HT ESTIMATIFS / 4 ANS ]]*1.5</f>
        <v>74227.368000000002</v>
      </c>
    </row>
    <row r="128" spans="1:12" ht="42.75" customHeight="1" x14ac:dyDescent="0.25">
      <c r="A128" s="52" t="s">
        <v>170</v>
      </c>
      <c r="B128" s="30">
        <v>65</v>
      </c>
      <c r="C128" s="30">
        <v>2</v>
      </c>
      <c r="D128" s="30" t="s">
        <v>193</v>
      </c>
      <c r="E128" s="30" t="s">
        <v>179</v>
      </c>
      <c r="F128" s="31">
        <v>1</v>
      </c>
      <c r="G128" s="31" t="s">
        <v>15</v>
      </c>
      <c r="H128" s="31">
        <v>0</v>
      </c>
      <c r="I128" s="31" t="s">
        <v>16</v>
      </c>
      <c r="J128" s="32">
        <v>618.56140000000005</v>
      </c>
      <c r="K128" s="33">
        <f>Tableau1[[#This Row],[MONTANTS HT ANNUELS ESTIMATIFS PAR LOTS]]*4</f>
        <v>2474.2456000000002</v>
      </c>
      <c r="L128" s="29">
        <f>Tableau1[[#This Row],[MONTANTS HT ESTIMATIFS / 4 ANS ]]*1.5</f>
        <v>3711.3684000000003</v>
      </c>
    </row>
    <row r="129" spans="1:12" ht="42.75" customHeight="1" x14ac:dyDescent="0.25">
      <c r="A129" s="51" t="s">
        <v>170</v>
      </c>
      <c r="B129" s="19">
        <v>66</v>
      </c>
      <c r="C129" s="19">
        <v>1</v>
      </c>
      <c r="D129" s="19" t="s">
        <v>195</v>
      </c>
      <c r="E129" s="19" t="s">
        <v>196</v>
      </c>
      <c r="F129" s="20">
        <v>50</v>
      </c>
      <c r="G129" s="20" t="s">
        <v>15</v>
      </c>
      <c r="H129" s="20">
        <v>0</v>
      </c>
      <c r="I129" s="20" t="s">
        <v>16</v>
      </c>
      <c r="J129" s="21">
        <v>36976.5</v>
      </c>
      <c r="K129" s="22">
        <f>Tableau1[[#This Row],[MONTANTS HT ANNUELS ESTIMATIFS PAR LOTS]]*4</f>
        <v>147906</v>
      </c>
      <c r="L129" s="23">
        <f>Tableau1[[#This Row],[MONTANTS HT ESTIMATIFS / 4 ANS ]]*1.5</f>
        <v>221859</v>
      </c>
    </row>
    <row r="130" spans="1:12" ht="42.75" customHeight="1" x14ac:dyDescent="0.25">
      <c r="A130" s="51" t="s">
        <v>170</v>
      </c>
      <c r="B130" s="19">
        <v>66</v>
      </c>
      <c r="C130" s="19">
        <v>2</v>
      </c>
      <c r="D130" s="19" t="s">
        <v>195</v>
      </c>
      <c r="E130" s="19" t="s">
        <v>179</v>
      </c>
      <c r="F130" s="20">
        <v>1</v>
      </c>
      <c r="G130" s="20" t="s">
        <v>15</v>
      </c>
      <c r="H130" s="20">
        <v>0</v>
      </c>
      <c r="I130" s="20" t="s">
        <v>16</v>
      </c>
      <c r="J130" s="21">
        <v>739.53</v>
      </c>
      <c r="K130" s="22">
        <f>Tableau1[[#This Row],[MONTANTS HT ANNUELS ESTIMATIFS PAR LOTS]]*4</f>
        <v>2958.12</v>
      </c>
      <c r="L130" s="23">
        <f>Tableau1[[#This Row],[MONTANTS HT ESTIMATIFS / 4 ANS ]]*1.5</f>
        <v>4437.18</v>
      </c>
    </row>
    <row r="131" spans="1:12" ht="42.75" customHeight="1" x14ac:dyDescent="0.25">
      <c r="A131" s="53" t="s">
        <v>170</v>
      </c>
      <c r="B131" s="35">
        <v>67</v>
      </c>
      <c r="C131" s="35">
        <v>1</v>
      </c>
      <c r="D131" s="34" t="s">
        <v>197</v>
      </c>
      <c r="E131" s="34" t="s">
        <v>198</v>
      </c>
      <c r="F131" s="36">
        <v>450</v>
      </c>
      <c r="G131" s="36" t="s">
        <v>15</v>
      </c>
      <c r="H131" s="36">
        <v>0</v>
      </c>
      <c r="I131" s="36" t="s">
        <v>16</v>
      </c>
      <c r="J131" s="33">
        <v>133731</v>
      </c>
      <c r="K131" s="33">
        <f>Tableau1[[#This Row],[MONTANTS HT ANNUELS ESTIMATIFS PAR LOTS]]*4</f>
        <v>534924</v>
      </c>
      <c r="L131" s="29">
        <f>Tableau1[[#This Row],[MONTANTS HT ESTIMATIFS / 4 ANS ]]*1.5</f>
        <v>802386</v>
      </c>
    </row>
    <row r="132" spans="1:12" ht="42.75" customHeight="1" x14ac:dyDescent="0.25">
      <c r="A132" s="52" t="s">
        <v>170</v>
      </c>
      <c r="B132" s="30">
        <v>67</v>
      </c>
      <c r="C132" s="30">
        <v>2</v>
      </c>
      <c r="D132" s="30" t="s">
        <v>197</v>
      </c>
      <c r="E132" s="30" t="s">
        <v>179</v>
      </c>
      <c r="F132" s="31">
        <v>1</v>
      </c>
      <c r="G132" s="31" t="s">
        <v>15</v>
      </c>
      <c r="H132" s="31">
        <v>0</v>
      </c>
      <c r="I132" s="31" t="s">
        <v>16</v>
      </c>
      <c r="J132" s="32">
        <v>297.18</v>
      </c>
      <c r="K132" s="33">
        <f>Tableau1[[#This Row],[MONTANTS HT ANNUELS ESTIMATIFS PAR LOTS]]*4</f>
        <v>1188.72</v>
      </c>
      <c r="L132" s="29">
        <f>Tableau1[[#This Row],[MONTANTS HT ESTIMATIFS / 4 ANS ]]*1.5</f>
        <v>1783.08</v>
      </c>
    </row>
    <row r="133" spans="1:12" ht="42.75" customHeight="1" x14ac:dyDescent="0.25">
      <c r="A133" s="51" t="s">
        <v>170</v>
      </c>
      <c r="B133" s="19">
        <v>68</v>
      </c>
      <c r="C133" s="19">
        <v>1</v>
      </c>
      <c r="D133" s="19" t="s">
        <v>199</v>
      </c>
      <c r="E133" s="19" t="s">
        <v>200</v>
      </c>
      <c r="F133" s="20">
        <v>50</v>
      </c>
      <c r="G133" s="20" t="s">
        <v>15</v>
      </c>
      <c r="H133" s="20">
        <v>0</v>
      </c>
      <c r="I133" s="20" t="s">
        <v>16</v>
      </c>
      <c r="J133" s="21">
        <v>14859</v>
      </c>
      <c r="K133" s="22">
        <f>Tableau1[[#This Row],[MONTANTS HT ANNUELS ESTIMATIFS PAR LOTS]]*4</f>
        <v>59436</v>
      </c>
      <c r="L133" s="23">
        <f>Tableau1[[#This Row],[MONTANTS HT ESTIMATIFS / 4 ANS ]]*1.5</f>
        <v>89154</v>
      </c>
    </row>
    <row r="134" spans="1:12" ht="42.75" customHeight="1" x14ac:dyDescent="0.25">
      <c r="A134" s="51" t="s">
        <v>170</v>
      </c>
      <c r="B134" s="19">
        <v>68</v>
      </c>
      <c r="C134" s="19">
        <v>2</v>
      </c>
      <c r="D134" s="19" t="s">
        <v>199</v>
      </c>
      <c r="E134" s="19" t="s">
        <v>179</v>
      </c>
      <c r="F134" s="20">
        <v>1</v>
      </c>
      <c r="G134" s="20" t="s">
        <v>15</v>
      </c>
      <c r="H134" s="20">
        <v>0</v>
      </c>
      <c r="I134" s="20" t="s">
        <v>16</v>
      </c>
      <c r="J134" s="21">
        <v>297.18</v>
      </c>
      <c r="K134" s="22">
        <f>Tableau1[[#This Row],[MONTANTS HT ANNUELS ESTIMATIFS PAR LOTS]]*4</f>
        <v>1188.72</v>
      </c>
      <c r="L134" s="23">
        <f>Tableau1[[#This Row],[MONTANTS HT ESTIMATIFS / 4 ANS ]]*1.5</f>
        <v>1783.08</v>
      </c>
    </row>
    <row r="135" spans="1:12" ht="42.75" customHeight="1" x14ac:dyDescent="0.25">
      <c r="A135" s="53" t="s">
        <v>170</v>
      </c>
      <c r="B135" s="35">
        <v>69</v>
      </c>
      <c r="C135" s="35">
        <v>1</v>
      </c>
      <c r="D135" s="34" t="s">
        <v>201</v>
      </c>
      <c r="E135" s="34" t="s">
        <v>202</v>
      </c>
      <c r="F135" s="36">
        <v>150</v>
      </c>
      <c r="G135" s="36" t="s">
        <v>15</v>
      </c>
      <c r="H135" s="36">
        <v>0</v>
      </c>
      <c r="I135" s="36" t="s">
        <v>16</v>
      </c>
      <c r="J135" s="33">
        <v>78531</v>
      </c>
      <c r="K135" s="33">
        <f>Tableau1[[#This Row],[MONTANTS HT ANNUELS ESTIMATIFS PAR LOTS]]*4</f>
        <v>314124</v>
      </c>
      <c r="L135" s="29">
        <f>Tableau1[[#This Row],[MONTANTS HT ESTIMATIFS / 4 ANS ]]*1.5</f>
        <v>471186</v>
      </c>
    </row>
    <row r="136" spans="1:12" ht="42.75" customHeight="1" x14ac:dyDescent="0.25">
      <c r="A136" s="52" t="s">
        <v>170</v>
      </c>
      <c r="B136" s="30">
        <v>69</v>
      </c>
      <c r="C136" s="30">
        <v>2</v>
      </c>
      <c r="D136" s="30" t="s">
        <v>201</v>
      </c>
      <c r="E136" s="30" t="s">
        <v>179</v>
      </c>
      <c r="F136" s="31">
        <v>1</v>
      </c>
      <c r="G136" s="31" t="s">
        <v>15</v>
      </c>
      <c r="H136" s="31">
        <v>0</v>
      </c>
      <c r="I136" s="31" t="s">
        <v>16</v>
      </c>
      <c r="J136" s="32">
        <v>523.54</v>
      </c>
      <c r="K136" s="33">
        <f>Tableau1[[#This Row],[MONTANTS HT ANNUELS ESTIMATIFS PAR LOTS]]*4</f>
        <v>2094.16</v>
      </c>
      <c r="L136" s="29">
        <f>Tableau1[[#This Row],[MONTANTS HT ESTIMATIFS / 4 ANS ]]*1.5</f>
        <v>3141.24</v>
      </c>
    </row>
    <row r="137" spans="1:12" ht="32.25" customHeight="1" x14ac:dyDescent="0.25">
      <c r="A137" s="51" t="s">
        <v>170</v>
      </c>
      <c r="B137" s="19">
        <v>70</v>
      </c>
      <c r="C137" s="19">
        <v>1</v>
      </c>
      <c r="D137" s="19" t="s">
        <v>203</v>
      </c>
      <c r="E137" s="19" t="s">
        <v>204</v>
      </c>
      <c r="F137" s="20">
        <v>20</v>
      </c>
      <c r="G137" s="20" t="s">
        <v>15</v>
      </c>
      <c r="H137" s="20">
        <v>0</v>
      </c>
      <c r="I137" s="20" t="s">
        <v>16</v>
      </c>
      <c r="J137" s="21">
        <v>3145</v>
      </c>
      <c r="K137" s="22">
        <f>Tableau1[[#This Row],[MONTANTS HT ANNUELS ESTIMATIFS PAR LOTS]]*4</f>
        <v>12580</v>
      </c>
      <c r="L137" s="23">
        <f>Tableau1[[#This Row],[MONTANTS HT ESTIMATIFS / 4 ANS ]]*1.5</f>
        <v>18870</v>
      </c>
    </row>
    <row r="138" spans="1:12" ht="29.25" customHeight="1" thickBot="1" x14ac:dyDescent="0.3">
      <c r="A138" s="54" t="s">
        <v>170</v>
      </c>
      <c r="B138" s="55">
        <v>71</v>
      </c>
      <c r="C138" s="55">
        <v>1</v>
      </c>
      <c r="D138" s="55" t="s">
        <v>205</v>
      </c>
      <c r="E138" s="55" t="s">
        <v>206</v>
      </c>
      <c r="F138" s="56">
        <v>30</v>
      </c>
      <c r="G138" s="56" t="s">
        <v>15</v>
      </c>
      <c r="H138" s="56">
        <v>0</v>
      </c>
      <c r="I138" s="56" t="s">
        <v>16</v>
      </c>
      <c r="J138" s="57">
        <v>5400</v>
      </c>
      <c r="K138" s="58">
        <f>Tableau1[[#This Row],[MONTANTS HT ANNUELS ESTIMATIFS PAR LOTS]]*4</f>
        <v>21600</v>
      </c>
      <c r="L138" s="59">
        <f>Tableau1[[#This Row],[MONTANTS HT ESTIMATIFS / 4 ANS ]]*1.5</f>
        <v>32400</v>
      </c>
    </row>
    <row r="139" spans="1:12" ht="27" customHeight="1" thickBot="1" x14ac:dyDescent="0.3">
      <c r="A139" s="67" t="s">
        <v>210</v>
      </c>
      <c r="B139" s="68"/>
      <c r="C139" s="68"/>
      <c r="D139" s="68"/>
      <c r="E139" s="68"/>
      <c r="F139" s="68"/>
      <c r="G139" s="68"/>
      <c r="H139" s="68"/>
      <c r="I139" s="69"/>
      <c r="J139" s="41">
        <f>SUM(Tableau1[MONTANTS HT ANNUELS ESTIMATIFS PAR LOTS])</f>
        <v>2141590.0394000001</v>
      </c>
      <c r="K139" s="41">
        <f>SUM(Tableau1[MONTANTS HT ESTIMATIFS / 4 ANS ])</f>
        <v>8566360.1576000005</v>
      </c>
      <c r="L139" s="41">
        <f>SUM(Tableau1[MONTANTS MAXIMUMS 
HT - TOTALITE DU MARCHE (4ans)])</f>
        <v>12849540.236400004</v>
      </c>
    </row>
  </sheetData>
  <mergeCells count="7">
    <mergeCell ref="A1:L1"/>
    <mergeCell ref="A139:I139"/>
    <mergeCell ref="Q110:Q112"/>
    <mergeCell ref="P95:P96"/>
    <mergeCell ref="O2:O4"/>
    <mergeCell ref="A2:L2"/>
    <mergeCell ref="A3:L3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2025-04-18T07:35:16Z</dcterms:modified>
</cp:coreProperties>
</file>